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3C887BE2-23D5-4A37-83F1-57BFEE6BFF18}" xr6:coauthVersionLast="47" xr6:coauthVersionMax="47" xr10:uidLastSave="{00000000-0000-0000-0000-000000000000}"/>
  <workbookProtection workbookAlgorithmName="SHA-512" workbookHashValue="mrTIx9YUTo61nIIPsnayBaxDcTWR0Vblu1PtViBwQx790jr2KwLFxieiT/RxjkLd/yAsykA0iUO9JFzoLhebWQ==" workbookSaltValue="BOgsbIGAiJDELLjGB6jllw=="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cold">Data!$B$22:$B$31</definedName>
    <definedName name="dessert">Data!$B$44:$B$46</definedName>
    <definedName name="Flowers">Data!$K$21:$K$37</definedName>
    <definedName name="hot">Data!$B$33:$B$42</definedName>
    <definedName name="Payment">Data!$I$2:$I$5</definedName>
    <definedName name="_xlnm.Print_Area" localSheetId="1">'Function Details Form'!$A$7:$Z$166</definedName>
    <definedName name="Venues">Data!$B$2:$B$17</definedName>
    <definedName name="VenuesTBL">Data!$A$2:$F$18</definedName>
    <definedName name="Wine">Data!$B$48:$B$100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2" l="1"/>
  <c r="C99" i="2"/>
  <c r="C98" i="2"/>
  <c r="E97" i="2"/>
  <c r="F97" i="2" s="1"/>
  <c r="C97" i="2"/>
  <c r="C95" i="2"/>
  <c r="C94" i="2"/>
  <c r="E94" i="2" s="1"/>
  <c r="E93" i="2"/>
  <c r="F93" i="2" s="1"/>
  <c r="C93" i="2"/>
  <c r="G93" i="2" s="1"/>
  <c r="C91" i="2"/>
  <c r="E91" i="2" s="1"/>
  <c r="C90" i="2"/>
  <c r="E89" i="2"/>
  <c r="F89" i="2" s="1"/>
  <c r="C89" i="2"/>
  <c r="C88" i="2"/>
  <c r="C87" i="2"/>
  <c r="E87" i="2" s="1"/>
  <c r="E86" i="2"/>
  <c r="F86" i="2" s="1"/>
  <c r="C86" i="2"/>
  <c r="C85" i="2"/>
  <c r="C84" i="2"/>
  <c r="E83" i="2"/>
  <c r="F83" i="2" s="1"/>
  <c r="C83" i="2"/>
  <c r="G83" i="2" s="1"/>
  <c r="C82" i="2"/>
  <c r="C81" i="2"/>
  <c r="E81" i="2" s="1"/>
  <c r="E80" i="2"/>
  <c r="F80" i="2" s="1"/>
  <c r="C80" i="2"/>
  <c r="C79" i="2"/>
  <c r="C78" i="2"/>
  <c r="E76" i="2"/>
  <c r="F76" i="2" s="1"/>
  <c r="C76" i="2"/>
  <c r="C75" i="2"/>
  <c r="E75" i="2" s="1"/>
  <c r="C74" i="2"/>
  <c r="E72" i="2"/>
  <c r="C72" i="2"/>
  <c r="C71" i="2"/>
  <c r="C70" i="2"/>
  <c r="E69" i="2"/>
  <c r="C69" i="2"/>
  <c r="C68" i="2"/>
  <c r="C67" i="2"/>
  <c r="E66" i="2"/>
  <c r="C66" i="2"/>
  <c r="C65" i="2"/>
  <c r="C64" i="2"/>
  <c r="E64" i="2" s="1"/>
  <c r="E63" i="2"/>
  <c r="C63" i="2"/>
  <c r="C62" i="2"/>
  <c r="C61" i="2"/>
  <c r="E61" i="2" s="1"/>
  <c r="E60" i="2"/>
  <c r="C60" i="2"/>
  <c r="C59" i="2"/>
  <c r="E59" i="2" s="1"/>
  <c r="C58" i="2"/>
  <c r="E57" i="2"/>
  <c r="C57" i="2"/>
  <c r="C56" i="2"/>
  <c r="C55" i="2"/>
  <c r="E53" i="2"/>
  <c r="C53" i="2"/>
  <c r="C52" i="2"/>
  <c r="C51" i="2"/>
  <c r="E50" i="2"/>
  <c r="C50" i="2"/>
  <c r="C49" i="2"/>
  <c r="F74" i="2" l="1"/>
  <c r="F85" i="2"/>
  <c r="G85" i="2" s="1"/>
  <c r="G76" i="2"/>
  <c r="G86" i="2"/>
  <c r="G97" i="2"/>
  <c r="G70" i="2"/>
  <c r="G69" i="2"/>
  <c r="G72" i="2"/>
  <c r="F55" i="2"/>
  <c r="G56" i="2"/>
  <c r="G57" i="2"/>
  <c r="G49" i="2"/>
  <c r="G80" i="2"/>
  <c r="G89" i="2"/>
  <c r="F81" i="2"/>
  <c r="E71" i="2"/>
  <c r="E95" i="2"/>
  <c r="F95" i="2" s="1"/>
  <c r="G95" i="2" s="1"/>
  <c r="E99" i="2"/>
  <c r="F99" i="2" s="1"/>
  <c r="G99" i="2" s="1"/>
  <c r="E55" i="2"/>
  <c r="E74" i="2"/>
  <c r="E98" i="2"/>
  <c r="F98" i="2" s="1"/>
  <c r="F67" i="2"/>
  <c r="F87" i="2"/>
  <c r="G87" i="2" s="1"/>
  <c r="G55" i="2"/>
  <c r="G74" i="2"/>
  <c r="E68" i="2"/>
  <c r="G68" i="2" s="1"/>
  <c r="E88" i="2"/>
  <c r="G88" i="2" s="1"/>
  <c r="F59" i="2"/>
  <c r="F75" i="2"/>
  <c r="G75" i="2" s="1"/>
  <c r="F88" i="2"/>
  <c r="G59" i="2"/>
  <c r="E58" i="2"/>
  <c r="G58" i="2" s="1"/>
  <c r="E78" i="2"/>
  <c r="G78" i="2" s="1"/>
  <c r="F61" i="2"/>
  <c r="G61" i="2" s="1"/>
  <c r="F78" i="2"/>
  <c r="F94" i="2"/>
  <c r="G81" i="2"/>
  <c r="E49" i="2"/>
  <c r="E62" i="2"/>
  <c r="F62" i="2" s="1"/>
  <c r="G62" i="2" s="1"/>
  <c r="E82" i="2"/>
  <c r="F49" i="2"/>
  <c r="F68" i="2"/>
  <c r="F82" i="2"/>
  <c r="G82" i="2" s="1"/>
  <c r="F91" i="2"/>
  <c r="G91" i="2" s="1"/>
  <c r="E70" i="2"/>
  <c r="E90" i="2"/>
  <c r="F90" i="2" s="1"/>
  <c r="G90" i="2" s="1"/>
  <c r="F70" i="2"/>
  <c r="G64" i="2"/>
  <c r="G94" i="2"/>
  <c r="E56" i="2"/>
  <c r="E85" i="2"/>
  <c r="E100" i="2"/>
  <c r="G100" i="2" s="1"/>
  <c r="E51" i="2"/>
  <c r="G51" i="2" s="1"/>
  <c r="E67" i="2"/>
  <c r="G67" i="2" s="1"/>
  <c r="E84" i="2"/>
  <c r="F51" i="2"/>
  <c r="F64" i="2"/>
  <c r="F84" i="2"/>
  <c r="G84" i="2" s="1"/>
  <c r="E65" i="2"/>
  <c r="F56" i="2"/>
  <c r="F53" i="2"/>
  <c r="G53" i="2" s="1"/>
  <c r="F57" i="2"/>
  <c r="F63" i="2"/>
  <c r="G63" i="2" s="1"/>
  <c r="F66" i="2"/>
  <c r="G66" i="2" s="1"/>
  <c r="F69" i="2"/>
  <c r="F72" i="2"/>
  <c r="F100" i="2"/>
  <c r="F58" i="2"/>
  <c r="E52" i="2"/>
  <c r="E79" i="2"/>
  <c r="F79" i="2" s="1"/>
  <c r="F50" i="2"/>
  <c r="G50" i="2" s="1"/>
  <c r="F60" i="2"/>
  <c r="G60" i="2" s="1"/>
  <c r="F52" i="2" l="1"/>
  <c r="G52" i="2" s="1"/>
  <c r="G79" i="2"/>
  <c r="G98" i="2"/>
  <c r="F65" i="2"/>
  <c r="G65" i="2" s="1"/>
  <c r="F71" i="2"/>
  <c r="G71" i="2" s="1"/>
  <c r="U130" i="1" l="1"/>
  <c r="U128" i="1"/>
  <c r="U126" i="1"/>
  <c r="U124" i="1"/>
  <c r="U83" i="1" l="1"/>
  <c r="U81" i="1"/>
  <c r="U79" i="1"/>
  <c r="U77" i="1"/>
  <c r="X130" i="1"/>
  <c r="X128" i="1"/>
  <c r="X126" i="1"/>
  <c r="X124" i="1"/>
  <c r="AD151" i="1"/>
  <c r="AC151" i="1"/>
  <c r="AD149" i="1"/>
  <c r="AC149" i="1"/>
  <c r="AB149" i="1"/>
  <c r="AD147" i="1"/>
  <c r="AC147" i="1"/>
  <c r="AB147" i="1"/>
  <c r="AD145" i="1"/>
  <c r="AC145" i="1"/>
  <c r="AB145" i="1"/>
  <c r="K5" i="1" l="1"/>
  <c r="N5" i="1" s="1"/>
  <c r="Z56" i="1"/>
  <c r="AB56" i="1" s="1"/>
  <c r="Z54" i="1"/>
  <c r="AB54" i="1" s="1"/>
  <c r="Z52" i="1"/>
  <c r="AB52" i="1" s="1"/>
  <c r="Z50" i="1"/>
  <c r="AB50" i="1" s="1"/>
  <c r="Z48" i="1"/>
  <c r="AB48" i="1" s="1"/>
  <c r="Z46" i="1"/>
  <c r="Z44" i="1"/>
  <c r="AB44" i="1" s="1"/>
  <c r="Z42" i="1"/>
  <c r="AB42" i="1" s="1"/>
  <c r="Z40" i="1"/>
  <c r="Z38" i="1"/>
  <c r="Z36" i="1"/>
  <c r="Z34" i="1"/>
  <c r="AB34" i="1" s="1"/>
  <c r="C40" i="2"/>
  <c r="G40" i="2" s="1"/>
  <c r="C37" i="2"/>
  <c r="G37" i="2" s="1"/>
  <c r="C29" i="2"/>
  <c r="F29" i="2" s="1"/>
  <c r="C28" i="2"/>
  <c r="F28" i="2" s="1"/>
  <c r="C27" i="2"/>
  <c r="F27" i="2" s="1"/>
  <c r="C26" i="2"/>
  <c r="F26" i="2" s="1"/>
  <c r="C25" i="2"/>
  <c r="F25" i="2" s="1"/>
  <c r="S5" i="1" l="1"/>
  <c r="E40" i="2"/>
  <c r="F40" i="2"/>
  <c r="E37" i="2"/>
  <c r="F37" i="2"/>
  <c r="G26" i="2"/>
  <c r="G28" i="2"/>
  <c r="G25" i="2"/>
  <c r="G27" i="2"/>
  <c r="G29" i="2"/>
  <c r="E25" i="2"/>
  <c r="E26" i="2"/>
  <c r="E27" i="2"/>
  <c r="E28" i="2"/>
  <c r="E29" i="2"/>
  <c r="AB46" i="1"/>
  <c r="AB40" i="1"/>
  <c r="AB38" i="1"/>
  <c r="AB36" i="1"/>
  <c r="AC29" i="1" l="1"/>
  <c r="AE29" i="1" s="1"/>
  <c r="C46" i="2"/>
  <c r="E46" i="2" s="1"/>
  <c r="F46" i="2" s="1"/>
  <c r="C39" i="2"/>
  <c r="G46" i="2" l="1"/>
  <c r="E39" i="2"/>
  <c r="F39" i="2" l="1"/>
  <c r="G39" i="2" s="1"/>
  <c r="AE31" i="1"/>
  <c r="AF31" i="1" s="1"/>
  <c r="K2" i="1" s="1"/>
  <c r="X77" i="1" l="1"/>
  <c r="X79" i="1"/>
  <c r="X81" i="1"/>
  <c r="X83" i="1"/>
  <c r="N2" i="1" l="1"/>
  <c r="S2" i="1" s="1"/>
  <c r="K3" i="1"/>
  <c r="C45" i="2"/>
  <c r="C44" i="2"/>
  <c r="C42" i="2"/>
  <c r="C41" i="2"/>
  <c r="C38" i="2"/>
  <c r="C36" i="2"/>
  <c r="C35" i="2"/>
  <c r="C34" i="2"/>
  <c r="C33" i="2"/>
  <c r="E33" i="2" s="1"/>
  <c r="C31" i="2"/>
  <c r="C30" i="2"/>
  <c r="C24" i="2"/>
  <c r="C23" i="2"/>
  <c r="C22" i="2"/>
  <c r="N3" i="1" l="1"/>
  <c r="S3" i="1" s="1"/>
  <c r="K4" i="1"/>
  <c r="E22" i="2"/>
  <c r="F22" i="2"/>
  <c r="E31" i="2"/>
  <c r="F31" i="2" s="1"/>
  <c r="G31" i="2" s="1"/>
  <c r="E35" i="2"/>
  <c r="F35" i="2"/>
  <c r="E23" i="2"/>
  <c r="E36" i="2"/>
  <c r="F36" i="2" s="1"/>
  <c r="G36" i="2" s="1"/>
  <c r="E41" i="2"/>
  <c r="F41" i="2"/>
  <c r="F33" i="2"/>
  <c r="G33" i="2" s="1"/>
  <c r="E42" i="2"/>
  <c r="F42" i="2"/>
  <c r="G42" i="2" s="1"/>
  <c r="E34" i="2"/>
  <c r="F34" i="2" s="1"/>
  <c r="G34" i="2" s="1"/>
  <c r="E24" i="2"/>
  <c r="F24" i="2" s="1"/>
  <c r="E44" i="2"/>
  <c r="F44" i="2" s="1"/>
  <c r="E30" i="2"/>
  <c r="F30" i="2" s="1"/>
  <c r="G30" i="2" s="1"/>
  <c r="E38" i="2"/>
  <c r="F38" i="2" s="1"/>
  <c r="E45" i="2"/>
  <c r="F45" i="2" s="1"/>
  <c r="G35" i="2"/>
  <c r="K6" i="1" l="1"/>
  <c r="N4" i="1"/>
  <c r="N6" i="1" s="1"/>
  <c r="G22" i="2"/>
  <c r="G41" i="2"/>
  <c r="F23" i="2"/>
  <c r="G23" i="2" s="1"/>
  <c r="G44" i="2"/>
  <c r="G24" i="2"/>
  <c r="G38" i="2"/>
  <c r="G45" i="2"/>
  <c r="S4" i="1" l="1"/>
  <c r="S6" i="1" s="1"/>
</calcChain>
</file>

<file path=xl/sharedStrings.xml><?xml version="1.0" encoding="utf-8"?>
<sst xmlns="http://schemas.openxmlformats.org/spreadsheetml/2006/main" count="401" uniqueCount="269">
  <si>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</si>
  <si>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</si>
  <si>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</si>
  <si>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</si>
  <si>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</si>
  <si>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</si>
  <si>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</si>
  <si>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</si>
  <si>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</si>
  <si>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</si>
  <si>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</si>
  <si>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</si>
  <si>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</si>
  <si>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</si>
  <si>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</si>
  <si>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</si>
  <si>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</si>
  <si>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</si>
  <si>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</si>
  <si>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</si>
  <si>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</si>
  <si>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</si>
  <si>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</si>
  <si>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</si>
  <si>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</si>
  <si>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</si>
  <si>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</si>
  <si>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</si>
  <si>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</si>
  <si>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</si>
  <si>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</si>
  <si>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</si>
  <si>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</si>
  <si>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</si>
  <si>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</si>
  <si>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</si>
  <si>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</si>
  <si>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</si>
  <si>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</si>
  <si>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</si>
  <si>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</si>
  <si>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</si>
  <si>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</si>
  <si>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</si>
  <si>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</si>
  <si>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</si>
  <si>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</si>
  <si>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</si>
  <si>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Tour starts (if applicable)</t>
  </si>
  <si>
    <t>Dessert</t>
  </si>
  <si>
    <t>FOOD</t>
  </si>
  <si>
    <t>D1</t>
  </si>
  <si>
    <t>D2</t>
  </si>
  <si>
    <t>D3</t>
  </si>
  <si>
    <t>C1</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</si>
  <si>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</si>
  <si>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</si>
  <si>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</si>
  <si>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</si>
  <si>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</si>
  <si>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</si>
  <si>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</si>
  <si>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</si>
  <si>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</si>
  <si>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</si>
  <si>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</si>
  <si>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</si>
  <si>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</si>
  <si>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</si>
  <si>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</si>
  <si>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</si>
  <si>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</si>
  <si>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</si>
  <si>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</si>
  <si>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</si>
  <si>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</si>
  <si>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</si>
  <si>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</si>
  <si>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</si>
  <si>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</si>
  <si>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</si>
  <si>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Water</t>
  </si>
  <si>
    <t>Number of attending guests</t>
  </si>
  <si>
    <t>Room Layout</t>
  </si>
  <si>
    <t>Audio Visual Equipment Hire</t>
  </si>
  <si>
    <t>Additional Event Information</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</si>
  <si>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</si>
  <si>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</si>
  <si>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</si>
  <si>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</si>
  <si>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</si>
  <si>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</si>
  <si>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</si>
  <si>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</si>
  <si>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</si>
  <si>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</si>
  <si>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Arrangement Type</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</si>
  <si>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</si>
  <si>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</si>
  <si>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</si>
  <si>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</si>
  <si>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</si>
  <si>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</si>
  <si>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</si>
  <si>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Estimated catered numbers required at this stage.
(Final catered numbers due 3 working days before)</t>
  </si>
  <si>
    <t>dd/mm/yyyy</t>
  </si>
  <si>
    <t>hh:mm</t>
  </si>
  <si>
    <t>C2</t>
  </si>
  <si>
    <t>C3</t>
  </si>
  <si>
    <t>C4</t>
  </si>
  <si>
    <t>C5</t>
  </si>
  <si>
    <t>H1</t>
  </si>
  <si>
    <t>H2</t>
  </si>
  <si>
    <t>H3</t>
  </si>
  <si>
    <t>H4</t>
  </si>
  <si>
    <t>YES</t>
  </si>
  <si>
    <r>
      <t xml:space="preserve">To be completed and returned no later than </t>
    </r>
    <r>
      <rPr>
        <b/>
        <i/>
        <sz val="11"/>
        <color theme="1"/>
        <rFont val="Tahoma"/>
        <family val="2"/>
      </rPr>
      <t>4 weeks</t>
    </r>
    <r>
      <rPr>
        <i/>
        <sz val="11"/>
        <color theme="1"/>
        <rFont val="Tahoma"/>
        <family val="2"/>
      </rPr>
      <t xml:space="preserve"> prior to date of event</t>
    </r>
  </si>
  <si>
    <r>
      <t>Event venue</t>
    </r>
    <r>
      <rPr>
        <sz val="8"/>
        <color rgb="FF000099"/>
        <rFont val="Tahoma"/>
        <family val="2"/>
      </rPr>
      <t xml:space="preserve"> (</t>
    </r>
    <r>
      <rPr>
        <i/>
        <sz val="8"/>
        <color rgb="FF000099"/>
        <rFont val="Tahoma"/>
        <family val="2"/>
      </rPr>
      <t>drop down list</t>
    </r>
    <r>
      <rPr>
        <sz val="8"/>
        <color rgb="FF000099"/>
        <rFont val="Tahoma"/>
        <family val="2"/>
      </rPr>
      <t>)</t>
    </r>
  </si>
  <si>
    <r>
      <t>(</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</si>
  <si>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</si>
  <si>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ACCOUNT - LIMITED DRINKS - invoiced post-event</t>
  </si>
  <si>
    <t>ACCOUNT - UNLIMITED DRINKS - invoiced post-event</t>
  </si>
  <si>
    <r>
      <t>Drinks service</t>
    </r>
    <r>
      <rPr>
        <sz val="8"/>
        <color rgb="FF000099"/>
        <rFont val="Tahoma"/>
        <family val="2"/>
      </rPr>
      <t xml:space="preserve"> (</t>
    </r>
    <r>
      <rPr>
        <i/>
        <sz val="8"/>
        <color rgb="FF000099"/>
        <rFont val="Tahoma"/>
        <family val="2"/>
      </rPr>
      <t>drop down list</t>
    </r>
    <r>
      <rPr>
        <sz val="8"/>
        <color rgb="FF000099"/>
        <rFont val="Tahoma"/>
        <family val="2"/>
      </rPr>
      <t>)</t>
    </r>
  </si>
  <si>
    <r>
      <t xml:space="preserve">A minimum of </t>
    </r>
    <r>
      <rPr>
        <b/>
        <sz val="10"/>
        <color rgb="FF000099"/>
        <rFont val="Tahoma"/>
        <family val="2"/>
      </rPr>
      <t>4 weeks</t>
    </r>
    <r>
      <rPr>
        <sz val="10"/>
        <color rgb="FF000099"/>
        <rFont val="Tahoma"/>
        <family val="2"/>
      </rPr>
      <t xml:space="preserve"> notice required when ordering</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</si>
  <si>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</si>
  <si>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Privacy Notice</t>
  </si>
  <si>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</si>
  <si>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</si>
  <si>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</si>
  <si>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</si>
  <si>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t>Cold piece</t>
  </si>
  <si>
    <t>`</t>
  </si>
  <si>
    <t>Hot piece</t>
  </si>
  <si>
    <t>CANAPES</t>
  </si>
  <si>
    <t>Cold pieces</t>
  </si>
  <si>
    <t>C6</t>
  </si>
  <si>
    <t>C7</t>
  </si>
  <si>
    <t>C8</t>
  </si>
  <si>
    <t>C9</t>
  </si>
  <si>
    <t>C10</t>
  </si>
  <si>
    <t>Hot pieces</t>
  </si>
  <si>
    <t>H5</t>
  </si>
  <si>
    <t>H6</t>
  </si>
  <si>
    <t>H7</t>
  </si>
  <si>
    <t>H8</t>
  </si>
  <si>
    <t>H9</t>
  </si>
  <si>
    <t>H10</t>
  </si>
  <si>
    <t>Dessert pieces</t>
  </si>
  <si>
    <r>
      <t>12.5% service charge</t>
    </r>
    <r>
      <rPr>
        <sz val="8"/>
        <color theme="1"/>
        <rFont val="Tahoma"/>
        <family val="2"/>
      </rPr>
      <t xml:space="preserve"> (</t>
    </r>
    <r>
      <rPr>
        <i/>
        <sz val="8"/>
        <color theme="1"/>
        <rFont val="Tahoma"/>
        <family val="2"/>
      </rPr>
      <t>food and beverage spend</t>
    </r>
    <r>
      <rPr>
        <sz val="8"/>
        <color theme="1"/>
        <rFont val="Tahoma"/>
        <family val="2"/>
      </rPr>
      <t>)</t>
    </r>
  </si>
  <si>
    <t>Choose a minimum of 4 cold canapes</t>
  </si>
  <si>
    <t>Additional spend</t>
  </si>
  <si>
    <r>
      <t xml:space="preserve">31-60  : £2.50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</si>
  <si>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</si>
  <si>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</si>
  <si>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</si>
  <si>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r>
      <t xml:space="preserve">Place cards : 40p </t>
    </r>
    <r>
      <rPr>
        <sz val="8"/>
        <color rgb="FF000099"/>
        <rFont val="Tahoma"/>
        <family val="2"/>
      </rPr>
      <t>each</t>
    </r>
  </si>
  <si>
    <r>
      <t xml:space="preserve">Small menu cards : 80p </t>
    </r>
    <r>
      <rPr>
        <sz val="8"/>
        <color rgb="FF000099"/>
        <rFont val="Tahoma"/>
        <family val="2"/>
      </rPr>
      <t>each</t>
    </r>
  </si>
  <si>
    <r>
      <t xml:space="preserve">Large menu cards : £1.00 </t>
    </r>
    <r>
      <rPr>
        <sz val="8"/>
        <color rgb="FF000099"/>
        <rFont val="Tahoma"/>
        <family val="2"/>
      </rPr>
      <t>each</t>
    </r>
  </si>
  <si>
    <t>Flowers</t>
  </si>
  <si>
    <t>Large vase arrangement - £120</t>
  </si>
  <si>
    <t>Prior approval required for filiming. Photographer/videographer's must be in possession of event invitation.</t>
  </si>
  <si>
    <r>
      <t xml:space="preserve">Please forward a </t>
    </r>
    <r>
      <rPr>
        <b/>
        <sz val="10"/>
        <color rgb="FF0000CC"/>
        <rFont val="Tahoma"/>
        <family val="2"/>
      </rPr>
      <t>table seating plan</t>
    </r>
    <r>
      <rPr>
        <sz val="10"/>
        <color theme="0"/>
        <rFont val="Tahoma"/>
        <family val="2"/>
      </rPr>
      <t xml:space="preserve"> in advance. Especially important so we know where specific dietary guests are seated.</t>
    </r>
  </si>
  <si>
    <t>By the glass</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</si>
  <si>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</si>
  <si>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</si>
  <si>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</si>
  <si>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</si>
  <si>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</si>
  <si>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</si>
  <si>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</si>
  <si>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</si>
  <si>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</si>
  <si>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</si>
  <si>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</si>
  <si>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</si>
  <si>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</si>
  <si>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</si>
  <si>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</si>
  <si>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</si>
  <si>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</si>
  <si>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</si>
  <si>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</si>
  <si>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</si>
  <si>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</si>
  <si>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</si>
  <si>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</si>
  <si>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</si>
  <si>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</si>
  <si>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</si>
  <si>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</si>
  <si>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</si>
  <si>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</si>
  <si>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</si>
  <si>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</si>
  <si>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</si>
  <si>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</si>
  <si>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</si>
  <si>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</si>
  <si>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</si>
  <si>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</si>
  <si>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</si>
  <si>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</si>
  <si>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</si>
  <si>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</si>
  <si>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</si>
  <si>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</si>
  <si>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Event setup and clear down should be scheduled within the period of hire. Service will cease 30 mins prior to the end of the period of hire.</t>
  </si>
  <si>
    <t>Function Detils Form - Canape Reception</t>
  </si>
  <si>
    <t>Pedestal arrangement - £264</t>
  </si>
  <si>
    <t>C1-Pastrami on rye with cream cheese and chives, piccalilli gel, and gherkin | C, M, Mu, Su</t>
  </si>
  <si>
    <t>C2-Chicken liver pate with orange marmalade, and thyme dust, on brioche | C, E, M, Su</t>
  </si>
  <si>
    <t>C3-Prosciutto ham with paprika spiced chickpeas, herb de Provence olive | C, Se</t>
  </si>
  <si>
    <t>C4-‘Lox and Bagels’: citrus gravadlax with horseradish cream | C, E, F, M, Mu, So, Su</t>
  </si>
  <si>
    <t>C5-Smoked haddock pate with lime cream, dehydrated cherry tomato | C, F, M</t>
  </si>
  <si>
    <t>C6-Prawn cocktail with lettuce, grated free range egg | C, Cr, E, M, Mu, So, Su</t>
  </si>
  <si>
    <t>H1-Merguez chipolatas in rosemary oil | C, Su</t>
  </si>
  <si>
    <t>H2-Slow braised beef short rib in crisp thyme panko crumb, honey mayonnaise | C, Ce, E, M, Mu</t>
  </si>
  <si>
    <t>H3-Sticky maple and fig pork skewers</t>
  </si>
  <si>
    <t>H4-Basil garlic chicken kofta, and toasted pine kernel mayonnaise | E, M, Mu</t>
  </si>
  <si>
    <t>H5-Cajun panko tiger prawns with mango yoghurt | C, Cr, E, M</t>
  </si>
  <si>
    <t>H6-Steamed cod with ponzu with spring onions | F, So</t>
  </si>
  <si>
    <t>H7-Butternut squash and sage arancini | C, So | V</t>
  </si>
  <si>
    <t>H10-Onion bhaji with sweet chilli dip | Ve</t>
  </si>
  <si>
    <t>D1-Lemon and blueberry meringue pie | C, E, M, So | V</t>
  </si>
  <si>
    <t>C7-Baked tomato and almond frangipane tart with mizuna, pesto | C, E, M, N, So | V</t>
  </si>
  <si>
    <t>C8-Cropwell bishop stilton with port gel, pickled walnut, and celery cress | C, Ce, M, N, So, Su | V</t>
  </si>
  <si>
    <t>C9-Aubergine baba ghanoush with cumin and mint, coconut yoghurt | C, So | Ve</t>
  </si>
  <si>
    <t>C10-Maple roasted carrot, lentil dahl coriander, and toasted pumpkin seeds | C, Mu | Ve</t>
  </si>
  <si>
    <t>H8-Snowdonia Black Bomber Cheddar and chive tartlet | C, E, M | V</t>
  </si>
  <si>
    <t>H9-Kale and spinach falafel with vegan mint dip | Mu | Ve</t>
  </si>
  <si>
    <t>D2-Caramel custard choux bun | C, E, M, So | V</t>
  </si>
  <si>
    <r>
      <rPr>
        <sz val="13"/>
        <color theme="0"/>
        <rFont val="Tahoma"/>
        <family val="2"/>
      </rPr>
      <t>Menu Choice</t>
    </r>
    <r>
      <rPr>
        <sz val="14"/>
        <color theme="0"/>
        <rFont val="Tahoma"/>
        <family val="2"/>
      </rPr>
      <t xml:space="preserve">   </t>
    </r>
    <r>
      <rPr>
        <sz val="9"/>
        <color theme="0"/>
        <rFont val="Tahoma"/>
        <family val="2"/>
      </rPr>
      <t xml:space="preserve">8 pieces </t>
    </r>
    <r>
      <rPr>
        <b/>
        <sz val="11"/>
        <color theme="0"/>
        <rFont val="Tahoma"/>
        <family val="2"/>
      </rPr>
      <t>£28.00</t>
    </r>
    <r>
      <rPr>
        <sz val="10"/>
        <color theme="0"/>
        <rFont val="Tahoma"/>
        <family val="2"/>
      </rPr>
      <t xml:space="preserve"> </t>
    </r>
    <r>
      <rPr>
        <sz val="9"/>
        <color theme="0"/>
        <rFont val="Tahoma"/>
        <family val="2"/>
      </rPr>
      <t>per head | 10 pieces</t>
    </r>
    <r>
      <rPr>
        <sz val="10"/>
        <color theme="0"/>
        <rFont val="Tahoma"/>
        <family val="2"/>
      </rPr>
      <t xml:space="preserve"> </t>
    </r>
    <r>
      <rPr>
        <b/>
        <sz val="11"/>
        <color theme="0"/>
        <rFont val="Tahoma"/>
        <family val="2"/>
      </rPr>
      <t>£32.00</t>
    </r>
    <r>
      <rPr>
        <sz val="10"/>
        <color theme="0"/>
        <rFont val="Tahoma"/>
        <family val="2"/>
      </rPr>
      <t xml:space="preserve"> </t>
    </r>
    <r>
      <rPr>
        <sz val="9"/>
        <color theme="0"/>
        <rFont val="Tahoma"/>
        <family val="2"/>
      </rPr>
      <t xml:space="preserve">per head | additional pieces </t>
    </r>
    <r>
      <rPr>
        <b/>
        <sz val="11"/>
        <color theme="0"/>
        <rFont val="Tahoma"/>
        <family val="2"/>
      </rPr>
      <t>£3.50</t>
    </r>
  </si>
  <si>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</si>
  <si>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080   Dart Valley Reserve, Sharphan Vineyard | Su | Ve</t>
  </si>
  <si>
    <t>322   Sauternes, Carmes de Rieussec 2017 | Su (37.5cl)</t>
  </si>
  <si>
    <t>Accessibilty Requirements</t>
  </si>
  <si>
    <t xml:space="preserve"> </t>
  </si>
  <si>
    <t>We want everyone to be able to fully participate in your event</t>
  </si>
  <si>
    <t>Do any event attendees have accessibility requirements?</t>
  </si>
  <si>
    <t>Specifics of how you wish the room laid out, notes, or questions to be answered</t>
  </si>
  <si>
    <t>Special dietary requirements, or questions to ask</t>
  </si>
  <si>
    <t>Please give as much notice of any special dietary requirements. Final confirmation required no later than 3 working days before the event. Provision of special dietary requirements may incur additional charges.</t>
  </si>
  <si>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</si>
  <si>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</si>
  <si>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t>ACCOUNT bar only. Tick drinks to have available</t>
  </si>
  <si>
    <t>If yes, please indicate what support might be required:</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</si>
  <si>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</si>
  <si>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(0)1727 297001</t>
    </r>
    <r>
      <rPr>
        <b/>
        <sz val="10"/>
        <color rgb="FF000099"/>
        <rFont val="Tahoma"/>
        <family val="2"/>
      </rPr>
      <t xml:space="preserve"> </t>
    </r>
    <r>
      <rPr>
        <sz val="10"/>
        <color theme="0"/>
        <rFont val="Tahoma"/>
        <family val="2"/>
      </rPr>
      <t xml:space="preserve">or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</si>
  <si>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</si>
  <si>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</si>
  <si>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</si>
  <si>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</si>
  <si>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</si>
  <si>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</si>
  <si>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</si>
  <si>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</si>
  <si>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</si>
  <si>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</si>
  <si>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</si>
  <si>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</si>
  <si>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</si>
  <si>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</si>
  <si>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</si>
  <si>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</si>
  <si>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</si>
  <si>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t>347   Cotes de Provence 'Cap Au Large' | Su</t>
  </si>
  <si>
    <r>
      <t xml:space="preserve">NOTE. 'Pay Bar' minimum spend of </t>
    </r>
    <r>
      <rPr>
        <b/>
        <sz val="10"/>
        <color rgb="FF0000CC"/>
        <rFont val="Tahoma"/>
        <family val="2"/>
      </rPr>
      <t>£300</t>
    </r>
    <r>
      <rPr>
        <sz val="10"/>
        <color theme="0"/>
        <rFont val="Tahoma"/>
        <family val="2"/>
      </rPr>
      <t xml:space="preserve"> guaranteed by the Hirer.</t>
    </r>
  </si>
  <si>
    <t>D3-Chocolate cherry brownies | C, So | Ve</t>
  </si>
  <si>
    <t>PAY BAR - guests pay at event - Min. spend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</si>
</sst>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i/>
      <sz val="10"/>
      <color theme="1"/>
      <name val="Calibri"/>
      <family val="2"/>
      <scheme val="minor"/>
    </font>
    <font>
      <sz val="10"/>
      <color theme="1"/>
      <name val="Tahoma"/>
      <family val="2"/>
    </font>
    <font>
      <b/>
      <sz val="10"/>
      <color theme="1"/>
      <name val="Tahoma"/>
      <family val="2"/>
    </font>
    <font>
      <sz val="11"/>
      <color theme="1"/>
      <name val="Tahoma"/>
      <family val="2"/>
    </font>
    <font>
      <i/>
      <sz val="11"/>
      <color theme="1"/>
      <name val="Tahoma"/>
      <family val="2"/>
    </font>
    <font>
      <b/>
      <i/>
      <sz val="11"/>
      <color theme="1"/>
      <name val="Tahoma"/>
      <family val="2"/>
    </font>
    <font>
      <sz val="14"/>
      <color theme="0"/>
      <name val="Tahoma"/>
      <family val="2"/>
    </font>
    <font>
      <sz val="8"/>
      <color rgb="FF000099"/>
      <name val="Tahoma"/>
      <family val="2"/>
    </font>
    <font>
      <i/>
      <sz val="8"/>
      <color rgb="FF000099"/>
      <name val="Tahoma"/>
      <family val="2"/>
    </font>
    <font>
      <sz val="10"/>
      <color theme="0"/>
      <name val="Tahoma"/>
      <family val="2"/>
    </font>
    <font>
      <i/>
      <sz val="10"/>
      <color rgb="FF000099"/>
      <name val="Tahoma"/>
      <family val="2"/>
    </font>
    <font>
      <sz val="10"/>
      <color rgb="FF000099"/>
      <name val="Tahoma"/>
      <family val="2"/>
    </font>
    <font>
      <sz val="10"/>
      <name val="Tahoma"/>
      <family val="2"/>
    </font>
    <font>
      <u/>
      <sz val="11"/>
      <color theme="10"/>
      <name val="Tahoma"/>
      <family val="2"/>
    </font>
    <font>
      <sz val="10"/>
      <color theme="4" tint="0.79998168889431442"/>
      <name val="Tahoma"/>
      <family val="2"/>
    </font>
    <font>
      <sz val="10"/>
      <color theme="8" tint="0.79998168889431442"/>
      <name val="Tahoma"/>
      <family val="2"/>
    </font>
    <font>
      <i/>
      <sz val="10"/>
      <color theme="1"/>
      <name val="Tahoma"/>
      <family val="2"/>
    </font>
    <font>
      <b/>
      <sz val="10"/>
      <color rgb="FF0000CC"/>
      <name val="Tahoma"/>
      <family val="2"/>
    </font>
    <font>
      <sz val="13"/>
      <color theme="0"/>
      <name val="Tahoma"/>
      <family val="2"/>
    </font>
    <font>
      <sz val="15"/>
      <color theme="0"/>
      <name val="Tahoma"/>
      <family val="2"/>
    </font>
    <font>
      <b/>
      <sz val="10"/>
      <color rgb="FF000099"/>
      <name val="Tahoma"/>
      <family val="2"/>
    </font>
    <font>
      <u/>
      <sz val="9"/>
      <color rgb="FF000099"/>
      <name val="Calibri"/>
      <family val="2"/>
      <scheme val="minor"/>
    </font>
    <font>
      <b/>
      <sz val="11"/>
      <color theme="0"/>
      <name val="Tahoma"/>
      <family val="2"/>
    </font>
    <font>
      <sz val="9"/>
      <color theme="0"/>
      <name val="Tahoma"/>
      <family val="2"/>
    </font>
    <font>
      <sz val="9"/>
      <color theme="0" tint="-0.499984740745262"/>
      <name val="Tahoma"/>
      <family val="2"/>
    </font>
    <font>
      <sz val="11"/>
      <color theme="0"/>
      <name val="Tahoma"/>
      <family val="2"/>
    </font>
    <font>
      <sz val="8"/>
      <color theme="1"/>
      <name val="Tahoma"/>
      <family val="2"/>
    </font>
    <font>
      <i/>
      <sz val="8"/>
      <color theme="1"/>
      <name val="Tahoma"/>
      <family val="2"/>
    </font>
    <font>
      <sz val="11"/>
      <color rgb="FFFF0000"/>
      <name val="Tahoma"/>
      <family val="2"/>
    </font>
    <font>
      <sz val="11"/>
      <color theme="1"/>
      <name val="Calibri"/>
      <family val="2"/>
      <scheme val="minor"/>
    </font>
    <font>
      <i/>
      <sz val="10"/>
      <color theme="0" tint="-0.499984740745262"/>
      <name val="Tahoma"/>
      <family val="2"/>
    </font>
    <font>
      <sz val="11"/>
      <color theme="0" tint="-0.499984740745262"/>
      <name val="Tahoma"/>
      <family val="2"/>
    </font>
    <font>
      <b/>
      <sz val="10"/>
      <name val="Tahoma"/>
      <family val="2"/>
    </font>
    <font>
      <u/>
      <sz val="11"/>
      <color theme="1"/>
      <name val="Tahoma"/>
      <family val="2"/>
    </font>
    <font>
      <b/>
      <sz val="10"/>
      <color theme="0"/>
      <name val="Tahoma"/>
      <family val="2"/>
    </font>
    <font>
      <sz val="10"/>
      <color theme="1"/>
      <name val="Calibri"/>
      <family val="2"/>
    </font>
    <font>
      <b/>
      <sz val="10"/>
      <name val="Calibri"/>
      <family val="2"/>
      <scheme val="minor"/>
    </font>
    <font>
      <sz val="7"/>
      <color rgb="FF000099"/>
      <name val="Tahoma"/>
      <family val="2"/>
    </font>
    <font>
      <sz val="7"/>
      <color theme="1"/>
      <name val="Tahoma"/>
      <family val="2"/>
    </font>
    <font>
      <sz val="9"/>
      <color theme="1"/>
      <name val="Tahoma"/>
      <family val="2"/>
    </font>
    <font>
      <sz val="9"/>
      <name val="Tahoma"/>
      <family val="2"/>
    </font>
    <font>
      <b/>
      <sz val="9"/>
      <color theme="1"/>
      <name val="Tahoma"/>
      <family val="2"/>
    </font>
  </fonts>
  <fills count="11">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4">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style="thin">
        <color theme="0" tint="-0.499984740745262"/>
      </top>
      <bottom style="thick">
        <color rgb="FFFF0000"/>
      </bottom>
      <diagonal/>
    </border>
    <border>
      <left style="thin">
        <color theme="0" tint="-0.499984740745262"/>
      </left>
      <right style="thin">
        <color theme="0" tint="-0.499984740745262"/>
      </right>
      <top style="thin">
        <color theme="0" tint="-0.499984740745262"/>
      </top>
      <bottom style="thick">
        <color rgb="FFFF0000"/>
      </bottom>
      <diagonal/>
    </border>
  </borders>
  <cellStyleXfs count="3">
    <xf numFmtId="0" fontId="0" fillId="0" borderId="0"/>
    <xf numFmtId="0" fontId="5" fillId="0" borderId="0" applyNumberFormat="0" applyFill="0" applyBorder="0" applyAlignment="0" applyProtection="0"/>
    <xf numFmtId="9" fontId="35" fillId="0" borderId="0" applyFont="0" applyFill="0" applyBorder="0" applyAlignment="0" applyProtection="0"/>
  </cellStyleXfs>
  <cellXfs count="121">
    <xf numFmtId="0" fontId="0" fillId="0" borderId="0" xfId="0"/>
    <xf numFmtId="0" fontId="1" fillId="0" borderId="0" xfId="0" applyFont="1" applyAlignment="1">
      <alignment horizontal="left"/>
    </xf>
    <xf numFmtId="0" fontId="1"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6" fillId="0" borderId="0" xfId="0" applyFont="1"/>
    <xf numFmtId="0" fontId="2" fillId="0" borderId="0" xfId="0" applyFont="1" applyAlignment="1">
      <alignment wrapText="1"/>
    </xf>
    <xf numFmtId="0" fontId="3" fillId="0" borderId="0" xfId="0" applyFont="1"/>
    <xf numFmtId="0" fontId="6" fillId="0" borderId="0" xfId="0" applyFont="1" applyAlignment="1">
      <alignment wrapText="1"/>
    </xf>
    <xf numFmtId="0" fontId="2" fillId="0" borderId="0" xfId="0" applyNumberFormat="1" applyFont="1" applyAlignment="1">
      <alignment wrapText="1"/>
    </xf>
    <xf numFmtId="0" fontId="2" fillId="0" borderId="0" xfId="0" applyFont="1" applyFill="1" applyAlignment="1"/>
    <xf numFmtId="2" fontId="2" fillId="0" borderId="0" xfId="0" applyNumberFormat="1" applyFont="1" applyFill="1" applyAlignment="1"/>
    <xf numFmtId="0" fontId="9" fillId="0" borderId="0" xfId="0" applyFont="1" applyAlignment="1" applyProtection="1">
      <alignment wrapText="1"/>
      <protection hidden="1"/>
    </xf>
    <xf numFmtId="0" fontId="9" fillId="0" borderId="0" xfId="0" applyFont="1" applyProtection="1">
      <protection hidden="1"/>
    </xf>
    <xf numFmtId="0" fontId="9" fillId="0" borderId="0" xfId="0" quotePrefix="1" applyFont="1" applyProtection="1">
      <protection hidden="1"/>
    </xf>
    <xf numFmtId="0" fontId="9" fillId="2" borderId="0" xfId="0" applyFont="1" applyFill="1" applyProtection="1">
      <protection hidden="1"/>
    </xf>
    <xf numFmtId="0" fontId="16" fillId="2" borderId="0" xfId="0" applyFont="1" applyFill="1" applyProtection="1">
      <protection hidden="1"/>
    </xf>
    <xf numFmtId="0" fontId="13" fillId="2" borderId="0" xfId="0" applyFont="1" applyFill="1" applyProtection="1">
      <protection hidden="1"/>
    </xf>
    <xf numFmtId="0" fontId="17" fillId="2" borderId="0" xfId="0" applyFont="1" applyFill="1" applyProtection="1">
      <protection hidden="1"/>
    </xf>
    <xf numFmtId="0" fontId="13" fillId="2" borderId="0" xfId="0" applyFont="1" applyFill="1" applyAlignment="1" applyProtection="1">
      <alignment horizontal="center"/>
      <protection hidden="1"/>
    </xf>
    <xf numFmtId="0" fontId="19" fillId="0" borderId="0" xfId="1" applyFont="1" applyProtection="1">
      <protection hidden="1"/>
    </xf>
    <xf numFmtId="0" fontId="7" fillId="2" borderId="0" xfId="0" applyFont="1" applyFill="1" applyProtection="1">
      <protection hidden="1"/>
    </xf>
    <xf numFmtId="0" fontId="21" fillId="2" borderId="0" xfId="0" applyFont="1" applyFill="1" applyProtection="1">
      <protection hidden="1"/>
    </xf>
    <xf numFmtId="0" fontId="7" fillId="2" borderId="0"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31" fillId="0" borderId="0" xfId="0" applyFont="1" applyProtection="1">
      <protection hidden="1"/>
    </xf>
    <xf numFmtId="4" fontId="31" fillId="0" borderId="0" xfId="0" applyNumberFormat="1" applyFont="1" applyProtection="1">
      <protection hidden="1"/>
    </xf>
    <xf numFmtId="0" fontId="7" fillId="4" borderId="0" xfId="0" applyFont="1" applyFill="1" applyAlignment="1" applyProtection="1">
      <alignment horizontal="left" wrapText="1"/>
      <protection hidden="1"/>
    </xf>
    <xf numFmtId="0" fontId="7" fillId="0" borderId="0" xfId="0" applyFont="1" applyAlignment="1" applyProtection="1">
      <alignment horizontal="left" wrapText="1"/>
      <protection hidden="1"/>
    </xf>
    <xf numFmtId="0" fontId="8" fillId="4" borderId="0" xfId="0" applyFont="1" applyFill="1" applyAlignment="1" applyProtection="1">
      <alignment horizontal="left" wrapText="1"/>
      <protection hidden="1"/>
    </xf>
    <xf numFmtId="0" fontId="7" fillId="4" borderId="0" xfId="0" applyFont="1" applyFill="1" applyAlignment="1" applyProtection="1">
      <alignment horizontal="left" vertical="top" wrapText="1"/>
      <protection hidden="1"/>
    </xf>
    <xf numFmtId="2" fontId="2" fillId="0" borderId="0" xfId="0" applyNumberFormat="1" applyFont="1"/>
    <xf numFmtId="0" fontId="34" fillId="0" borderId="0" xfId="0" applyFont="1" applyProtection="1">
      <protection hidden="1"/>
    </xf>
    <xf numFmtId="0" fontId="17" fillId="2" borderId="0" xfId="0" applyFont="1" applyFill="1" applyAlignment="1" applyProtection="1">
      <alignment wrapText="1"/>
      <protection hidden="1"/>
    </xf>
    <xf numFmtId="0" fontId="20" fillId="2" borderId="0" xfId="0" applyFont="1" applyFill="1" applyAlignment="1" applyProtection="1">
      <alignment wrapText="1"/>
      <protection hidden="1"/>
    </xf>
    <xf numFmtId="0" fontId="8"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0" fontId="18" fillId="0" borderId="19" xfId="0" applyFont="1" applyBorder="1" applyAlignment="1" applyProtection="1">
      <alignment horizontal="center" vertical="center"/>
      <protection locked="0"/>
    </xf>
    <xf numFmtId="0" fontId="34" fillId="0" borderId="0" xfId="0" quotePrefix="1" applyFont="1" applyProtection="1">
      <protection hidden="1"/>
    </xf>
    <xf numFmtId="0" fontId="17" fillId="2" borderId="0" xfId="0" applyFont="1" applyFill="1" applyAlignment="1" applyProtection="1">
      <alignment horizontal="center"/>
      <protection hidden="1"/>
    </xf>
    <xf numFmtId="0" fontId="1" fillId="0" borderId="0" xfId="0" applyFont="1"/>
    <xf numFmtId="0" fontId="9" fillId="9" borderId="0" xfId="0" applyFont="1" applyFill="1" applyProtection="1">
      <protection hidden="1"/>
    </xf>
    <xf numFmtId="0" fontId="37" fillId="9" borderId="0" xfId="0" applyFont="1" applyFill="1" applyProtection="1">
      <protection hidden="1"/>
    </xf>
    <xf numFmtId="0" fontId="9" fillId="10" borderId="0" xfId="0" applyFont="1" applyFill="1" applyProtection="1">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8"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8" fontId="2" fillId="0" borderId="0" xfId="0" applyNumberFormat="1" applyFont="1"/>
    <xf numFmtId="0" fontId="39" fillId="0" borderId="0" xfId="1" applyFont="1" applyProtection="1">
      <protection hidden="1"/>
    </xf>
    <xf numFmtId="0" fontId="0" fillId="2" borderId="0" xfId="0" applyFill="1"/>
    <xf numFmtId="0" fontId="42" fillId="0" borderId="0" xfId="0" applyFont="1"/>
    <xf numFmtId="0" fontId="2" fillId="0" borderId="0" xfId="0" applyFont="1"/>
    <xf numFmtId="2" fontId="2" fillId="7" borderId="0" xfId="0" applyNumberFormat="1" applyFont="1" applyFill="1"/>
    <xf numFmtId="0" fontId="2" fillId="7" borderId="0" xfId="0" applyFont="1" applyFill="1"/>
    <xf numFmtId="1" fontId="2" fillId="0" borderId="0" xfId="0" applyNumberFormat="1" applyFont="1"/>
    <xf numFmtId="1" fontId="2" fillId="7" borderId="0" xfId="0" applyNumberFormat="1" applyFont="1" applyFill="1"/>
    <xf numFmtId="0" fontId="44" fillId="2" borderId="0" xfId="0" applyFont="1" applyFill="1" applyProtection="1">
      <protection hidden="1"/>
    </xf>
    <xf numFmtId="1" fontId="45" fillId="0" borderId="0" xfId="0" applyNumberFormat="1" applyFont="1" applyAlignment="1" applyProtection="1">
      <alignment horizontal="center"/>
      <protection locked="0"/>
    </xf>
    <xf numFmtId="0" fontId="45" fillId="2" borderId="0" xfId="0" applyFont="1" applyFill="1" applyProtection="1">
      <protection hidden="1"/>
    </xf>
    <xf numFmtId="0" fontId="47" fillId="2" borderId="0" xfId="0" applyFont="1" applyFill="1" applyAlignment="1" applyProtection="1">
      <alignment horizontal="left" vertical="center"/>
      <protection hidden="1"/>
    </xf>
    <xf numFmtId="0" fontId="45" fillId="0" borderId="0" xfId="0" applyFont="1" applyFill="1" applyAlignment="1" applyProtection="1">
      <alignment horizontal="left"/>
      <protection locked="0"/>
    </xf>
    <xf numFmtId="0" fontId="15" fillId="5" borderId="0" xfId="0" applyFont="1" applyFill="1" applyAlignment="1" applyProtection="1">
      <alignment horizontal="left" vertical="center" wrapText="1"/>
      <protection hidden="1"/>
    </xf>
    <xf numFmtId="0" fontId="46" fillId="0" borderId="0" xfId="0" applyFont="1" applyAlignment="1" applyProtection="1">
      <alignment horizontal="left" vertical="top" wrapText="1"/>
      <protection locked="0"/>
    </xf>
    <xf numFmtId="0" fontId="24" fillId="3" borderId="0" xfId="0" applyFont="1" applyFill="1" applyAlignment="1" applyProtection="1">
      <alignment horizontal="center" vertical="center"/>
      <protection hidden="1"/>
    </xf>
    <xf numFmtId="20" fontId="18" fillId="4" borderId="0" xfId="0" applyNumberFormat="1" applyFont="1" applyFill="1" applyAlignment="1" applyProtection="1">
      <alignment horizontal="center"/>
      <protection locked="0"/>
    </xf>
    <xf numFmtId="4" fontId="30" fillId="8" borderId="0" xfId="0" applyNumberFormat="1" applyFont="1" applyFill="1" applyAlignment="1" applyProtection="1">
      <alignment horizontal="center"/>
      <protection hidden="1"/>
    </xf>
    <xf numFmtId="0" fontId="45" fillId="0" borderId="0" xfId="0" applyFont="1" applyAlignment="1" applyProtection="1">
      <alignment horizontal="left"/>
      <protection locked="0"/>
    </xf>
    <xf numFmtId="0" fontId="46" fillId="4" borderId="0" xfId="0" applyFont="1" applyFill="1" applyAlignment="1" applyProtection="1">
      <alignment horizontal="center"/>
      <protection locked="0"/>
    </xf>
    <xf numFmtId="0" fontId="46" fillId="0" borderId="0" xfId="0" applyFont="1" applyFill="1" applyAlignment="1" applyProtection="1">
      <alignment horizontal="left" vertical="top" wrapText="1"/>
      <protection locked="0"/>
    </xf>
    <xf numFmtId="0" fontId="15" fillId="5"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protection hidden="1"/>
    </xf>
    <xf numFmtId="0" fontId="17" fillId="2" borderId="0" xfId="0" applyFont="1" applyFill="1" applyAlignment="1" applyProtection="1">
      <alignment horizontal="center"/>
      <protection hidden="1"/>
    </xf>
    <xf numFmtId="0" fontId="13" fillId="2" borderId="0" xfId="0" applyFont="1" applyFill="1" applyAlignment="1" applyProtection="1">
      <alignment horizontal="center" wrapText="1"/>
      <protection hidden="1"/>
    </xf>
    <xf numFmtId="4" fontId="45" fillId="8" borderId="0" xfId="0" applyNumberFormat="1" applyFont="1" applyFill="1" applyAlignment="1" applyProtection="1">
      <alignment horizontal="center"/>
      <protection hidden="1"/>
    </xf>
    <xf numFmtId="0" fontId="7" fillId="4" borderId="0" xfId="0" applyFont="1" applyFill="1" applyAlignment="1" applyProtection="1">
      <alignment horizontal="left"/>
      <protection locked="0"/>
    </xf>
    <xf numFmtId="0" fontId="7" fillId="4" borderId="0" xfId="0" applyFont="1" applyFill="1" applyAlignment="1" applyProtection="1">
      <alignment horizontal="center"/>
      <protection locked="0"/>
    </xf>
    <xf numFmtId="0" fontId="27" fillId="2" borderId="0" xfId="1" applyFont="1" applyFill="1" applyAlignment="1" applyProtection="1">
      <alignment horizontal="center" vertical="center"/>
      <protection locked="0"/>
    </xf>
    <xf numFmtId="164" fontId="7" fillId="6" borderId="7" xfId="0" applyNumberFormat="1" applyFont="1" applyFill="1" applyBorder="1" applyAlignment="1" applyProtection="1">
      <alignment horizontal="center"/>
      <protection hidden="1"/>
    </xf>
    <xf numFmtId="164" fontId="7" fillId="6" borderId="8" xfId="0" applyNumberFormat="1" applyFont="1" applyFill="1" applyBorder="1" applyAlignment="1" applyProtection="1">
      <alignment horizontal="center"/>
      <protection hidden="1"/>
    </xf>
    <xf numFmtId="9" fontId="36" fillId="6" borderId="7" xfId="2" applyFont="1" applyFill="1" applyBorder="1" applyAlignment="1" applyProtection="1">
      <alignment horizontal="center"/>
      <protection hidden="1"/>
    </xf>
    <xf numFmtId="9" fontId="36" fillId="6" borderId="8" xfId="2" applyFont="1" applyFill="1" applyBorder="1" applyAlignment="1" applyProtection="1">
      <alignment horizontal="center"/>
      <protection hidden="1"/>
    </xf>
    <xf numFmtId="164" fontId="7" fillId="6" borderId="17" xfId="0" applyNumberFormat="1" applyFont="1" applyFill="1" applyBorder="1" applyAlignment="1" applyProtection="1">
      <alignment horizontal="center"/>
      <protection hidden="1"/>
    </xf>
    <xf numFmtId="0" fontId="43" fillId="2" borderId="0" xfId="0" applyFont="1" applyFill="1" applyAlignment="1" applyProtection="1">
      <alignment horizontal="center" wrapText="1"/>
      <protection hidden="1"/>
    </xf>
    <xf numFmtId="164" fontId="7" fillId="6" borderId="9" xfId="0" applyNumberFormat="1" applyFont="1" applyFill="1" applyBorder="1" applyAlignment="1" applyProtection="1">
      <alignment horizontal="center"/>
      <protection hidden="1"/>
    </xf>
    <xf numFmtId="0" fontId="10" fillId="4" borderId="0" xfId="0" applyFont="1" applyFill="1" applyAlignment="1" applyProtection="1">
      <alignment horizontal="center" vertical="center"/>
      <protection hidden="1"/>
    </xf>
    <xf numFmtId="0" fontId="8" fillId="0" borderId="1" xfId="0" applyFont="1" applyFill="1" applyBorder="1" applyAlignment="1" applyProtection="1">
      <alignment horizontal="center"/>
      <protection locked="0"/>
    </xf>
    <xf numFmtId="0" fontId="8" fillId="0" borderId="2" xfId="0" applyFont="1" applyFill="1" applyBorder="1" applyAlignment="1" applyProtection="1">
      <alignment horizontal="center"/>
      <protection locked="0"/>
    </xf>
    <xf numFmtId="0" fontId="12" fillId="3" borderId="0" xfId="0" applyFont="1" applyFill="1" applyAlignment="1" applyProtection="1">
      <alignment horizontal="center" vertical="center"/>
      <protection hidden="1"/>
    </xf>
    <xf numFmtId="0" fontId="7" fillId="6" borderId="3" xfId="0" applyFont="1" applyFill="1" applyBorder="1" applyAlignment="1" applyProtection="1">
      <alignment horizontal="left"/>
      <protection hidden="1"/>
    </xf>
    <xf numFmtId="0" fontId="7" fillId="6" borderId="4" xfId="0" applyFont="1" applyFill="1" applyBorder="1" applyAlignment="1" applyProtection="1">
      <alignment horizontal="left"/>
      <protection hidden="1"/>
    </xf>
    <xf numFmtId="164" fontId="7" fillId="6" borderId="13" xfId="0" applyNumberFormat="1" applyFont="1" applyFill="1" applyBorder="1" applyAlignment="1" applyProtection="1">
      <alignment horizontal="center"/>
      <protection hidden="1"/>
    </xf>
    <xf numFmtId="164" fontId="7" fillId="6" borderId="14" xfId="0" applyNumberFormat="1" applyFont="1" applyFill="1" applyBorder="1" applyAlignment="1" applyProtection="1">
      <alignment horizontal="center"/>
      <protection hidden="1"/>
    </xf>
    <xf numFmtId="164" fontId="7" fillId="6" borderId="15" xfId="0" applyNumberFormat="1" applyFont="1" applyFill="1" applyBorder="1" applyAlignment="1" applyProtection="1">
      <alignment horizontal="center"/>
      <protection hidden="1"/>
    </xf>
    <xf numFmtId="0" fontId="8" fillId="6" borderId="22" xfId="0" applyFont="1" applyFill="1" applyBorder="1" applyAlignment="1" applyProtection="1">
      <alignment horizontal="right"/>
      <protection hidden="1"/>
    </xf>
    <xf numFmtId="0" fontId="8" fillId="6" borderId="23" xfId="0" applyFont="1" applyFill="1" applyBorder="1" applyAlignment="1" applyProtection="1">
      <alignment horizontal="right"/>
      <protection hidden="1"/>
    </xf>
    <xf numFmtId="0" fontId="25" fillId="3" borderId="0" xfId="0" applyFont="1" applyFill="1" applyBorder="1" applyAlignment="1" applyProtection="1">
      <alignment horizontal="center" vertical="center"/>
      <protection hidden="1"/>
    </xf>
    <xf numFmtId="0" fontId="8" fillId="6" borderId="10" xfId="0" applyFont="1" applyFill="1" applyBorder="1" applyAlignment="1" applyProtection="1">
      <alignment horizontal="center" wrapText="1"/>
      <protection hidden="1"/>
    </xf>
    <xf numFmtId="0" fontId="8" fillId="6" borderId="11" xfId="0" applyFont="1" applyFill="1" applyBorder="1" applyAlignment="1" applyProtection="1">
      <alignment horizontal="center" wrapText="1"/>
      <protection hidden="1"/>
    </xf>
    <xf numFmtId="0" fontId="8" fillId="6" borderId="16" xfId="0" applyFont="1" applyFill="1" applyBorder="1" applyAlignment="1" applyProtection="1">
      <alignment horizontal="center" wrapText="1"/>
      <protection hidden="1"/>
    </xf>
    <xf numFmtId="164" fontId="8" fillId="6" borderId="13" xfId="0" applyNumberFormat="1" applyFont="1" applyFill="1" applyBorder="1" applyAlignment="1" applyProtection="1">
      <alignment horizontal="center"/>
      <protection hidden="1"/>
    </xf>
    <xf numFmtId="164" fontId="8" fillId="6" borderId="14" xfId="0" applyNumberFormat="1" applyFont="1" applyFill="1" applyBorder="1" applyAlignment="1" applyProtection="1">
      <alignment horizontal="center"/>
      <protection hidden="1"/>
    </xf>
    <xf numFmtId="164" fontId="8" fillId="6" borderId="18" xfId="0" applyNumberFormat="1" applyFont="1" applyFill="1" applyBorder="1" applyAlignment="1" applyProtection="1">
      <alignment horizontal="center"/>
      <protection hidden="1"/>
    </xf>
    <xf numFmtId="0" fontId="8" fillId="6" borderId="12" xfId="0" applyFont="1" applyFill="1" applyBorder="1" applyAlignment="1" applyProtection="1">
      <alignment horizontal="center" wrapText="1"/>
      <protection hidden="1"/>
    </xf>
    <xf numFmtId="0" fontId="7" fillId="6" borderId="20" xfId="0" applyFont="1" applyFill="1" applyBorder="1" applyAlignment="1" applyProtection="1">
      <alignment horizontal="left"/>
      <protection hidden="1"/>
    </xf>
    <xf numFmtId="0" fontId="7" fillId="6" borderId="21" xfId="0" applyFont="1" applyFill="1" applyBorder="1" applyAlignment="1" applyProtection="1">
      <alignment horizontal="left"/>
      <protection hidden="1"/>
    </xf>
    <xf numFmtId="0" fontId="8" fillId="6" borderId="5" xfId="0" applyFont="1" applyFill="1" applyBorder="1" applyAlignment="1" applyProtection="1">
      <alignment horizontal="left" wrapText="1"/>
      <protection hidden="1"/>
    </xf>
    <xf numFmtId="0" fontId="8" fillId="6" borderId="6" xfId="0" applyFont="1" applyFill="1" applyBorder="1" applyAlignment="1" applyProtection="1">
      <alignment horizontal="left" wrapText="1"/>
      <protection hidden="1"/>
    </xf>
    <xf numFmtId="0" fontId="8" fillId="4" borderId="1" xfId="0" applyFont="1" applyFill="1" applyBorder="1" applyAlignment="1" applyProtection="1">
      <alignment horizontal="center"/>
      <protection locked="0"/>
    </xf>
    <xf numFmtId="0" fontId="8" fillId="4" borderId="2" xfId="0" applyFont="1" applyFill="1" applyBorder="1" applyAlignment="1" applyProtection="1">
      <alignment horizontal="center"/>
      <protection locked="0"/>
    </xf>
    <xf numFmtId="14" fontId="7" fillId="4" borderId="0" xfId="0" applyNumberFormat="1" applyFont="1" applyFill="1" applyAlignment="1" applyProtection="1">
      <alignment horizontal="center"/>
      <protection locked="0"/>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FA75D048-14A1-4554-B2EC-FAE2E7E83BC7}"/>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visiting/venue-hire/commons/planning/flowers/" TargetMode="External"/><Relationship Id="rId4" Type="http://schemas.openxmlformats.org/officeDocument/2006/relationships/hyperlink" Target="https://www.parliament.uk/visiting/venue-hire/commons/planning/printi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2002971</xdr:colOff>
      <xdr:row>1</xdr:row>
      <xdr:rowOff>49163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002971" cy="745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72</xdr:row>
          <xdr:rowOff>133350</xdr:rowOff>
        </xdr:from>
        <xdr:to>
          <xdr:col>15</xdr:col>
          <xdr:colOff>152400</xdr:colOff>
          <xdr:row>75</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71</xdr:row>
          <xdr:rowOff>152400</xdr:rowOff>
        </xdr:from>
        <xdr:to>
          <xdr:col>25</xdr:col>
          <xdr:colOff>200025</xdr:colOff>
          <xdr:row>73</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72</xdr:row>
          <xdr:rowOff>152400</xdr:rowOff>
        </xdr:from>
        <xdr:to>
          <xdr:col>25</xdr:col>
          <xdr:colOff>238125</xdr:colOff>
          <xdr:row>75</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83</xdr:row>
          <xdr:rowOff>19050</xdr:rowOff>
        </xdr:from>
        <xdr:to>
          <xdr:col>10</xdr:col>
          <xdr:colOff>209550</xdr:colOff>
          <xdr:row>86</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83</xdr:row>
          <xdr:rowOff>19050</xdr:rowOff>
        </xdr:from>
        <xdr:to>
          <xdr:col>17</xdr:col>
          <xdr:colOff>133350</xdr:colOff>
          <xdr:row>86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70</xdr:row>
          <xdr:rowOff>133350</xdr:rowOff>
        </xdr:from>
        <xdr:to>
          <xdr:col>16</xdr:col>
          <xdr:colOff>219075</xdr:colOff>
          <xdr:row>72</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70</xdr:row>
          <xdr:rowOff>133350</xdr:rowOff>
        </xdr:from>
        <xdr:to>
          <xdr:col>25</xdr:col>
          <xdr:colOff>209550</xdr:colOff>
          <xdr:row>72</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71</xdr:row>
          <xdr:rowOff>152400</xdr:rowOff>
        </xdr:from>
        <xdr:to>
          <xdr:col>16</xdr:col>
          <xdr:colOff>209550</xdr:colOff>
          <xdr:row>73</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70</xdr:row>
          <xdr:rowOff>133350</xdr:rowOff>
        </xdr:from>
        <xdr:to>
          <xdr:col>22</xdr:col>
          <xdr:colOff>76200</xdr:colOff>
          <xdr:row>72</xdr:row>
          <xdr:rowOff>19050</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71</xdr:row>
          <xdr:rowOff>152400</xdr:rowOff>
        </xdr:from>
        <xdr:to>
          <xdr:col>22</xdr:col>
          <xdr:colOff>76200</xdr:colOff>
          <xdr:row>73</xdr:row>
          <xdr:rowOff>38100</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72</xdr:row>
          <xdr:rowOff>133350</xdr:rowOff>
        </xdr:from>
        <xdr:to>
          <xdr:col>22</xdr:col>
          <xdr:colOff>76200</xdr:colOff>
          <xdr:row>75</xdr:row>
          <xdr:rowOff>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26</xdr:col>
      <xdr:colOff>28575</xdr:colOff>
      <xdr:row>61</xdr:row>
      <xdr:rowOff>28575</xdr:rowOff>
    </xdr:from>
    <xdr:ext cx="565277" cy="734635"/>
    <xdr:pic>
      <xdr:nvPicPr>
        <xdr:cNvPr id="27" name="Picture 26" descr="Related image">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4655" y="814387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159</xdr:row>
      <xdr:rowOff>167640</xdr:rowOff>
    </xdr:from>
    <xdr:ext cx="565277" cy="734635"/>
    <xdr:pic>
      <xdr:nvPicPr>
        <xdr:cNvPr id="30" name="Picture 29" descr="Related image">
          <a:hlinkClick xmlns:r="http://schemas.openxmlformats.org/officeDocument/2006/relationships" r:id="rId3"/>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6560" y="206273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144</xdr:row>
      <xdr:rowOff>79761</xdr:rowOff>
    </xdr:from>
    <xdr:ext cx="565277" cy="734635"/>
    <xdr:pic>
      <xdr:nvPicPr>
        <xdr:cNvPr id="22" name="Picture 21" descr="Related image">
          <a:hlinkClick xmlns:r="http://schemas.openxmlformats.org/officeDocument/2006/relationships" r:id="rId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28583</xdr:colOff>
      <xdr:row>132</xdr:row>
      <xdr:rowOff>19795</xdr:rowOff>
    </xdr:from>
    <xdr:ext cx="565277" cy="734635"/>
    <xdr:pic>
      <xdr:nvPicPr>
        <xdr:cNvPr id="23" name="Picture 22" descr="Related image">
          <a:hlinkClick xmlns:r="http://schemas.openxmlformats.org/officeDocument/2006/relationships" r:id="rId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5157" y="1928183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172</xdr:row>
      <xdr:rowOff>160020</xdr:rowOff>
    </xdr:from>
    <xdr:ext cx="565277" cy="734635"/>
    <xdr:pic>
      <xdr:nvPicPr>
        <xdr:cNvPr id="24" name="Picture 23" descr="Related image">
          <a:hlinkClick xmlns:r="http://schemas.openxmlformats.org/officeDocument/2006/relationships" r:id="rId6"/>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182</xdr:row>
      <xdr:rowOff>9525</xdr:rowOff>
    </xdr:from>
    <xdr:to>
      <xdr:col>27</xdr:col>
      <xdr:colOff>2667</xdr:colOff>
      <xdr:row>186</xdr:row>
      <xdr:rowOff>36703</xdr:rowOff>
    </xdr:to>
    <xdr:pic>
      <xdr:nvPicPr>
        <xdr:cNvPr id="26" name="Picture 25" descr="Related image">
          <a:hlinkClick xmlns:r="http://schemas.openxmlformats.org/officeDocument/2006/relationships" r:id="rId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6060" y="2515552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26504</xdr:colOff>
      <xdr:row>112</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078" y="1655859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11</xdr:col>
          <xdr:colOff>247650</xdr:colOff>
          <xdr:row>68</xdr:row>
          <xdr:rowOff>171450</xdr:rowOff>
        </xdr:from>
        <xdr:to>
          <xdr:col>14</xdr:col>
          <xdr:colOff>9525</xdr:colOff>
          <xdr:row>70</xdr:row>
          <xdr:rowOff>133350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68</xdr:row>
          <xdr:rowOff>133350</xdr:rowOff>
        </xdr:from>
        <xdr:to>
          <xdr:col>25</xdr:col>
          <xdr:colOff>95250</xdr:colOff>
          <xdr:row>70</xdr:row>
          <xdr:rowOff>171450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68</xdr:row>
          <xdr:rowOff>133350</xdr:rowOff>
        </xdr:from>
        <xdr:to>
          <xdr:col>22</xdr:col>
          <xdr:colOff>76200</xdr:colOff>
          <xdr:row>70</xdr:row>
          <xdr:rowOff>161925</xdr:rowOff>
        </xdr:to>
        <xdr:sp macro="" textlink="">
          <xdr:nvSpPr>
            <xdr:cNvPr id="2164" name="Check Box 116" descr="Malt whiskey"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111</xdr:row>
          <xdr:rowOff>171450</xdr:rowOff>
        </xdr:from>
        <xdr:to>
          <xdr:col>3</xdr:col>
          <xdr:colOff>228600</xdr:colOff>
          <xdr:row>114</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111</xdr:row>
          <xdr:rowOff>171450</xdr:rowOff>
        </xdr:from>
        <xdr:to>
          <xdr:col>5</xdr:col>
          <xdr:colOff>228600</xdr:colOff>
          <xdr:row>114</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112</xdr:row>
          <xdr:rowOff>0</xdr:rowOff>
        </xdr:from>
        <xdr:to>
          <xdr:col>7</xdr:col>
          <xdr:colOff>209550</xdr:colOff>
          <xdr:row>114</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115</xdr:row>
          <xdr:rowOff>0</xdr:rowOff>
        </xdr:from>
        <xdr:to>
          <xdr:col>5</xdr:col>
          <xdr:colOff>238125</xdr:colOff>
          <xdr:row>116</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115</xdr:row>
          <xdr:rowOff>171450</xdr:rowOff>
        </xdr:from>
        <xdr:to>
          <xdr:col>5</xdr:col>
          <xdr:colOff>247650</xdr:colOff>
          <xdr:row>118</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115</xdr:row>
          <xdr:rowOff>0</xdr:rowOff>
        </xdr:from>
        <xdr:to>
          <xdr:col>9</xdr:col>
          <xdr:colOff>247650</xdr:colOff>
          <xdr:row>116</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115</xdr:row>
          <xdr:rowOff>161925</xdr:rowOff>
        </xdr:from>
        <xdr:to>
          <xdr:col>11</xdr:col>
          <xdr:colOff>228600</xdr:colOff>
          <xdr:row>118</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115</xdr:row>
          <xdr:rowOff>9525</xdr:rowOff>
        </xdr:from>
        <xdr:to>
          <xdr:col>13</xdr:col>
          <xdr:colOff>228600</xdr:colOff>
          <xdr:row>116</xdr:row>
          <xdr:rowOff>66675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0" zoomScaleNormal="100" zoomScalePageLayoutView="70" workbookViewId="0">
      <selection activeCell="A4" sqref="A4"/>
    </sheetView>
  </sheetViews>
  <sheetFormatPr defaultRowHeight="12.75" x14ac:dyDescent="0.2"/>
  <cols>
    <col min="1" max="1" width="87.28515625" style="36" customWidth="1"/>
    <col min="2" max="256" width="8.85546875" style="36"/>
    <col min="257" max="257" width="87.28515625" style="36" customWidth="1"/>
    <col min="258" max="512" width="8.85546875" style="36"/>
    <col min="513" max="513" width="87.28515625" style="36" customWidth="1"/>
    <col min="514" max="768" width="8.85546875" style="36"/>
    <col min="769" max="769" width="87.28515625" style="36" customWidth="1"/>
    <col min="770" max="1024" width="8.85546875" style="36"/>
    <col min="1025" max="1025" width="87.28515625" style="36" customWidth="1"/>
    <col min="1026" max="1280" width="8.85546875" style="36"/>
    <col min="1281" max="1281" width="87.28515625" style="36" customWidth="1"/>
    <col min="1282" max="1536" width="8.85546875" style="36"/>
    <col min="1537" max="1537" width="87.28515625" style="36" customWidth="1"/>
    <col min="1538" max="1792" width="8.85546875" style="36"/>
    <col min="1793" max="1793" width="87.28515625" style="36" customWidth="1"/>
    <col min="1794" max="2048" width="8.85546875" style="36"/>
    <col min="2049" max="2049" width="87.28515625" style="36" customWidth="1"/>
    <col min="2050" max="2304" width="8.85546875" style="36"/>
    <col min="2305" max="2305" width="87.28515625" style="36" customWidth="1"/>
    <col min="2306" max="2560" width="8.85546875" style="36"/>
    <col min="2561" max="2561" width="87.28515625" style="36" customWidth="1"/>
    <col min="2562" max="2816" width="8.85546875" style="36"/>
    <col min="2817" max="2817" width="87.28515625" style="36" customWidth="1"/>
    <col min="2818" max="3072" width="8.85546875" style="36"/>
    <col min="3073" max="3073" width="87.28515625" style="36" customWidth="1"/>
    <col min="3074" max="3328" width="8.85546875" style="36"/>
    <col min="3329" max="3329" width="87.28515625" style="36" customWidth="1"/>
    <col min="3330" max="3584" width="8.85546875" style="36"/>
    <col min="3585" max="3585" width="87.28515625" style="36" customWidth="1"/>
    <col min="3586" max="3840" width="8.85546875" style="36"/>
    <col min="3841" max="3841" width="87.28515625" style="36" customWidth="1"/>
    <col min="3842" max="4096" width="8.85546875" style="36"/>
    <col min="4097" max="4097" width="87.28515625" style="36" customWidth="1"/>
    <col min="4098" max="4352" width="8.85546875" style="36"/>
    <col min="4353" max="4353" width="87.28515625" style="36" customWidth="1"/>
    <col min="4354" max="4608" width="8.85546875" style="36"/>
    <col min="4609" max="4609" width="87.28515625" style="36" customWidth="1"/>
    <col min="4610" max="4864" width="8.85546875" style="36"/>
    <col min="4865" max="4865" width="87.28515625" style="36" customWidth="1"/>
    <col min="4866" max="5120" width="8.85546875" style="36"/>
    <col min="5121" max="5121" width="87.28515625" style="36" customWidth="1"/>
    <col min="5122" max="5376" width="8.85546875" style="36"/>
    <col min="5377" max="5377" width="87.28515625" style="36" customWidth="1"/>
    <col min="5378" max="5632" width="8.85546875" style="36"/>
    <col min="5633" max="5633" width="87.28515625" style="36" customWidth="1"/>
    <col min="5634" max="5888" width="8.85546875" style="36"/>
    <col min="5889" max="5889" width="87.28515625" style="36" customWidth="1"/>
    <col min="5890" max="6144" width="8.85546875" style="36"/>
    <col min="6145" max="6145" width="87.28515625" style="36" customWidth="1"/>
    <col min="6146" max="6400" width="8.85546875" style="36"/>
    <col min="6401" max="6401" width="87.28515625" style="36" customWidth="1"/>
    <col min="6402" max="6656" width="8.85546875" style="36"/>
    <col min="6657" max="6657" width="87.28515625" style="36" customWidth="1"/>
    <col min="6658" max="6912" width="8.85546875" style="36"/>
    <col min="6913" max="6913" width="87.28515625" style="36" customWidth="1"/>
    <col min="6914" max="7168" width="8.85546875" style="36"/>
    <col min="7169" max="7169" width="87.28515625" style="36" customWidth="1"/>
    <col min="7170" max="7424" width="8.85546875" style="36"/>
    <col min="7425" max="7425" width="87.28515625" style="36" customWidth="1"/>
    <col min="7426" max="7680" width="8.85546875" style="36"/>
    <col min="7681" max="7681" width="87.28515625" style="36" customWidth="1"/>
    <col min="7682" max="7936" width="8.85546875" style="36"/>
    <col min="7937" max="7937" width="87.28515625" style="36" customWidth="1"/>
    <col min="7938" max="8192" width="8.85546875" style="36"/>
    <col min="8193" max="8193" width="87.28515625" style="36" customWidth="1"/>
    <col min="8194" max="8448" width="8.85546875" style="36"/>
    <col min="8449" max="8449" width="87.28515625" style="36" customWidth="1"/>
    <col min="8450" max="8704" width="8.85546875" style="36"/>
    <col min="8705" max="8705" width="87.28515625" style="36" customWidth="1"/>
    <col min="8706" max="8960" width="8.85546875" style="36"/>
    <col min="8961" max="8961" width="87.28515625" style="36" customWidth="1"/>
    <col min="8962" max="9216" width="8.85546875" style="36"/>
    <col min="9217" max="9217" width="87.28515625" style="36" customWidth="1"/>
    <col min="9218" max="9472" width="8.85546875" style="36"/>
    <col min="9473" max="9473" width="87.28515625" style="36" customWidth="1"/>
    <col min="9474" max="9728" width="8.85546875" style="36"/>
    <col min="9729" max="9729" width="87.28515625" style="36" customWidth="1"/>
    <col min="9730" max="9984" width="8.85546875" style="36"/>
    <col min="9985" max="9985" width="87.28515625" style="36" customWidth="1"/>
    <col min="9986" max="10240" width="8.85546875" style="36"/>
    <col min="10241" max="10241" width="87.28515625" style="36" customWidth="1"/>
    <col min="10242" max="10496" width="8.85546875" style="36"/>
    <col min="10497" max="10497" width="87.28515625" style="36" customWidth="1"/>
    <col min="10498" max="10752" width="8.85546875" style="36"/>
    <col min="10753" max="10753" width="87.28515625" style="36" customWidth="1"/>
    <col min="10754" max="11008" width="8.85546875" style="36"/>
    <col min="11009" max="11009" width="87.28515625" style="36" customWidth="1"/>
    <col min="11010" max="11264" width="8.85546875" style="36"/>
    <col min="11265" max="11265" width="87.28515625" style="36" customWidth="1"/>
    <col min="11266" max="11520" width="8.85546875" style="36"/>
    <col min="11521" max="11521" width="87.28515625" style="36" customWidth="1"/>
    <col min="11522" max="11776" width="8.85546875" style="36"/>
    <col min="11777" max="11777" width="87.28515625" style="36" customWidth="1"/>
    <col min="11778" max="12032" width="8.85546875" style="36"/>
    <col min="12033" max="12033" width="87.28515625" style="36" customWidth="1"/>
    <col min="12034" max="12288" width="8.85546875" style="36"/>
    <col min="12289" max="12289" width="87.28515625" style="36" customWidth="1"/>
    <col min="12290" max="12544" width="8.85546875" style="36"/>
    <col min="12545" max="12545" width="87.28515625" style="36" customWidth="1"/>
    <col min="12546" max="12800" width="8.85546875" style="36"/>
    <col min="12801" max="12801" width="87.28515625" style="36" customWidth="1"/>
    <col min="12802" max="13056" width="8.85546875" style="36"/>
    <col min="13057" max="13057" width="87.28515625" style="36" customWidth="1"/>
    <col min="13058" max="13312" width="8.85546875" style="36"/>
    <col min="13313" max="13313" width="87.28515625" style="36" customWidth="1"/>
    <col min="13314" max="13568" width="8.85546875" style="36"/>
    <col min="13569" max="13569" width="87.28515625" style="36" customWidth="1"/>
    <col min="13570" max="13824" width="8.85546875" style="36"/>
    <col min="13825" max="13825" width="87.28515625" style="36" customWidth="1"/>
    <col min="13826" max="14080" width="8.85546875" style="36"/>
    <col min="14081" max="14081" width="87.28515625" style="36" customWidth="1"/>
    <col min="14082" max="14336" width="8.85546875" style="36"/>
    <col min="14337" max="14337" width="87.28515625" style="36" customWidth="1"/>
    <col min="14338" max="14592" width="8.85546875" style="36"/>
    <col min="14593" max="14593" width="87.28515625" style="36" customWidth="1"/>
    <col min="14594" max="14848" width="8.85546875" style="36"/>
    <col min="14849" max="14849" width="87.28515625" style="36" customWidth="1"/>
    <col min="14850" max="15104" width="8.85546875" style="36"/>
    <col min="15105" max="15105" width="87.28515625" style="36" customWidth="1"/>
    <col min="15106" max="15360" width="8.85546875" style="36"/>
    <col min="15361" max="15361" width="87.28515625" style="36" customWidth="1"/>
    <col min="15362" max="15616" width="8.85546875" style="36"/>
    <col min="15617" max="15617" width="87.28515625" style="36" customWidth="1"/>
    <col min="15618" max="15872" width="8.85546875" style="36"/>
    <col min="15873" max="15873" width="87.28515625" style="36" customWidth="1"/>
    <col min="15874" max="16128" width="8.85546875" style="36"/>
    <col min="16129" max="16129" width="87.28515625" style="36" customWidth="1"/>
    <col min="16130" max="16384" width="8.85546875" style="36"/>
  </cols>
  <sheetData>
    <row r="1" spans="1:1" ht="55.15" customHeight="1" x14ac:dyDescent="0.2">
      <c r="A1" s="35"/>
    </row>
    <row r="2" spans="1:1" x14ac:dyDescent="0.2">
      <c r="A2" s="35"/>
    </row>
    <row r="3" spans="1:1" x14ac:dyDescent="0.2">
      <c r="A3" s="37" t="s">
        <v>68</v>
      </c>
    </row>
    <row r="4" spans="1:1" ht="409.6" customHeight="1" x14ac:dyDescent="0.2">
      <c r="A4" s="38" t="s">
        <v>232</v>
      </c>
    </row>
  </sheetData>
  <sheetProtection algorithmName="SHA-512" hashValue="hAYqbwFWeOdpi8l3tLzqvGi1Zd6YF0YBaeBX1hNmb41xnMBo3FiHe14aDKBwVwxXRaj0wUruEu2QhEIolV0l1A==" saltValue="Ey3sVhw6AraaJFqypp4CPQ=="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sheetPr>
    <tabColor rgb="FF92D050"/>
  </sheetPr>
  <dimension ref="A1:AO190"/>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26" width="3.7109375" style="20" customWidth="1"/>
    <col min="27" max="16384" width="8.85546875" style="20"/>
  </cols>
  <sheetData>
    <row r="1" spans="1:38" s="19" customFormat="1" ht="41.45" customHeight="1" thickTop="1" x14ac:dyDescent="0.2">
      <c r="A1" s="116" t="s">
        <v>69</v>
      </c>
      <c r="B1" s="117"/>
      <c r="C1" s="117"/>
      <c r="D1" s="117"/>
      <c r="E1" s="117"/>
      <c r="F1" s="117"/>
      <c r="G1" s="117"/>
      <c r="H1" s="117"/>
      <c r="I1" s="117"/>
      <c r="J1" s="117"/>
      <c r="K1" s="107" t="s">
        <v>73</v>
      </c>
      <c r="L1" s="108"/>
      <c r="M1" s="113"/>
      <c r="N1" s="107" t="s">
        <v>58</v>
      </c>
      <c r="O1" s="108"/>
      <c r="P1" s="108"/>
      <c r="Q1" s="108"/>
      <c r="R1" s="113"/>
      <c r="S1" s="107" t="s">
        <v>59</v>
      </c>
      <c r="T1" s="108"/>
      <c r="U1" s="108"/>
      <c r="V1" s="109"/>
    </row>
    <row r="2" spans="1:38" ht="14.45" customHeight="1" x14ac:dyDescent="0.2">
      <c r="A2" s="99" t="s">
        <v>70</v>
      </c>
      <c r="B2" s="100"/>
      <c r="C2" s="100"/>
      <c r="D2" s="100"/>
      <c r="E2" s="100"/>
      <c r="F2" s="100"/>
      <c r="G2" s="100"/>
      <c r="H2" s="100"/>
      <c r="I2" s="100"/>
      <c r="J2" s="100"/>
      <c r="K2" s="88" t="str">
        <f>IFERROR(SUM(AF31),"£0.00")</f>
        <v>£0.00</v>
      </c>
      <c r="L2" s="89"/>
      <c r="M2" s="94"/>
      <c r="N2" s="88">
        <f>SUM(K2*Q2)</f>
        <v>0</v>
      </c>
      <c r="O2" s="89"/>
      <c r="P2" s="89"/>
      <c r="Q2" s="90">
        <v>0.2</v>
      </c>
      <c r="R2" s="91"/>
      <c r="S2" s="88">
        <f>SUM(K2:P2)</f>
        <v>0</v>
      </c>
      <c r="T2" s="89"/>
      <c r="U2" s="89"/>
      <c r="V2" s="92"/>
    </row>
    <row r="3" spans="1:38" ht="14.45" customHeight="1" x14ac:dyDescent="0.2">
      <c r="A3" s="99" t="s">
        <v>71</v>
      </c>
      <c r="B3" s="100"/>
      <c r="C3" s="100"/>
      <c r="D3" s="100"/>
      <c r="E3" s="100"/>
      <c r="F3" s="100"/>
      <c r="G3" s="100"/>
      <c r="H3" s="100"/>
      <c r="I3" s="100"/>
      <c r="J3" s="100"/>
      <c r="K3" s="88">
        <f>SUM(X77:Y83)/1.2</f>
        <v>0</v>
      </c>
      <c r="L3" s="89"/>
      <c r="M3" s="94"/>
      <c r="N3" s="88">
        <f>SUM(K3*Q3)</f>
        <v>0</v>
      </c>
      <c r="O3" s="89"/>
      <c r="P3" s="89"/>
      <c r="Q3" s="90">
        <v>0.2</v>
      </c>
      <c r="R3" s="91"/>
      <c r="S3" s="88">
        <f>SUM(K3:P3)</f>
        <v>0</v>
      </c>
      <c r="T3" s="89"/>
      <c r="U3" s="89"/>
      <c r="V3" s="92"/>
    </row>
    <row r="4" spans="1:38" ht="14.45" customHeight="1" x14ac:dyDescent="0.2">
      <c r="A4" s="99" t="s">
        <v>148</v>
      </c>
      <c r="B4" s="100"/>
      <c r="C4" s="100"/>
      <c r="D4" s="100"/>
      <c r="E4" s="100"/>
      <c r="F4" s="100"/>
      <c r="G4" s="100"/>
      <c r="H4" s="100"/>
      <c r="I4" s="100"/>
      <c r="J4" s="100"/>
      <c r="K4" s="88">
        <f>SUM(K2:M3)*12.5%</f>
        <v>0</v>
      </c>
      <c r="L4" s="89"/>
      <c r="M4" s="94"/>
      <c r="N4" s="88">
        <f>SUM(K4*Q4)</f>
        <v>0</v>
      </c>
      <c r="O4" s="89"/>
      <c r="P4" s="89"/>
      <c r="Q4" s="90">
        <v>0.2</v>
      </c>
      <c r="R4" s="91"/>
      <c r="S4" s="88">
        <f>SUM(K4:P4)</f>
        <v>0</v>
      </c>
      <c r="T4" s="89"/>
      <c r="U4" s="89"/>
      <c r="V4" s="92"/>
    </row>
    <row r="5" spans="1:38" ht="14.45" customHeight="1" x14ac:dyDescent="0.2">
      <c r="A5" s="114" t="s">
        <v>150</v>
      </c>
      <c r="B5" s="115"/>
      <c r="C5" s="115"/>
      <c r="D5" s="115"/>
      <c r="E5" s="115"/>
      <c r="F5" s="115"/>
      <c r="G5" s="115"/>
      <c r="H5" s="115"/>
      <c r="I5" s="115"/>
      <c r="J5" s="115"/>
      <c r="K5" s="88">
        <f>SUM(X124:Y130,AB145:AD151)/1.2</f>
        <v>0</v>
      </c>
      <c r="L5" s="89"/>
      <c r="M5" s="94"/>
      <c r="N5" s="88">
        <f>SUM(K5*Q5)</f>
        <v>0</v>
      </c>
      <c r="O5" s="89"/>
      <c r="P5" s="89"/>
      <c r="Q5" s="90">
        <v>0.2</v>
      </c>
      <c r="R5" s="91"/>
      <c r="S5" s="88">
        <f>SUM(K5:P5)</f>
        <v>0</v>
      </c>
      <c r="T5" s="89"/>
      <c r="U5" s="89"/>
      <c r="V5" s="92"/>
    </row>
    <row r="6" spans="1:38" ht="15" customHeight="1" thickBot="1" x14ac:dyDescent="0.25">
      <c r="A6" s="104" t="s">
        <v>72</v>
      </c>
      <c r="B6" s="105"/>
      <c r="C6" s="105"/>
      <c r="D6" s="105"/>
      <c r="E6" s="105"/>
      <c r="F6" s="105"/>
      <c r="G6" s="105"/>
      <c r="H6" s="105"/>
      <c r="I6" s="105"/>
      <c r="J6" s="105"/>
      <c r="K6" s="101">
        <f>SUM(K2:M5)</f>
        <v>0</v>
      </c>
      <c r="L6" s="102"/>
      <c r="M6" s="103"/>
      <c r="N6" s="101">
        <f>SUM(N2:P5)</f>
        <v>0</v>
      </c>
      <c r="O6" s="102"/>
      <c r="P6" s="103"/>
      <c r="Q6" s="101"/>
      <c r="R6" s="102"/>
      <c r="S6" s="110">
        <f>SUM(S2:V5)</f>
        <v>0</v>
      </c>
      <c r="T6" s="111"/>
      <c r="U6" s="111"/>
      <c r="V6" s="112"/>
    </row>
    <row r="7" spans="1:38" ht="30" customHeight="1" thickTop="1" x14ac:dyDescent="0.2">
      <c r="A7" s="106" t="s">
        <v>207</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C7" s="21"/>
    </row>
    <row r="8" spans="1:38" x14ac:dyDescent="0.2">
      <c r="A8" s="95" t="s">
        <v>116</v>
      </c>
      <c r="B8" s="95"/>
      <c r="C8" s="95"/>
      <c r="D8" s="95"/>
      <c r="E8" s="95"/>
      <c r="F8" s="95"/>
      <c r="G8" s="95"/>
      <c r="H8" s="95"/>
      <c r="I8" s="95"/>
      <c r="J8" s="95"/>
      <c r="K8" s="95"/>
      <c r="L8" s="95"/>
      <c r="M8" s="95"/>
      <c r="N8" s="95"/>
      <c r="O8" s="95"/>
      <c r="P8" s="95"/>
      <c r="Q8" s="95"/>
      <c r="R8" s="95"/>
      <c r="S8" s="95"/>
      <c r="T8" s="95"/>
      <c r="U8" s="95"/>
      <c r="V8" s="95"/>
      <c r="W8" s="95"/>
      <c r="X8" s="95"/>
      <c r="Y8" s="95"/>
      <c r="Z8" s="95"/>
    </row>
    <row r="9" spans="1:38" ht="21" customHeight="1" x14ac:dyDescent="0.2">
      <c r="A9" s="74" t="s">
        <v>44</v>
      </c>
      <c r="B9" s="74"/>
      <c r="C9" s="74"/>
      <c r="D9" s="74"/>
      <c r="E9" s="74"/>
      <c r="F9" s="74"/>
      <c r="G9" s="74"/>
      <c r="H9" s="74"/>
      <c r="I9" s="74"/>
      <c r="J9" s="74"/>
      <c r="K9" s="74"/>
      <c r="L9" s="74"/>
      <c r="M9" s="74"/>
      <c r="N9" s="74"/>
      <c r="O9" s="74"/>
      <c r="P9" s="74"/>
      <c r="Q9" s="74"/>
      <c r="R9" s="74"/>
      <c r="S9" s="74"/>
      <c r="T9" s="74"/>
      <c r="U9" s="74"/>
      <c r="V9" s="74"/>
      <c r="W9" s="74"/>
      <c r="X9" s="74"/>
      <c r="Y9" s="74"/>
      <c r="Z9" s="74"/>
      <c r="AA9" s="40"/>
      <c r="AB9" s="40"/>
      <c r="AC9" s="40"/>
      <c r="AD9" s="40"/>
      <c r="AE9" s="40"/>
      <c r="AF9" s="40"/>
      <c r="AG9" s="40"/>
      <c r="AH9" s="40"/>
      <c r="AI9" s="40"/>
      <c r="AJ9" s="40"/>
      <c r="AK9" s="40"/>
      <c r="AL9" s="40"/>
    </row>
    <row r="10" spans="1:38" ht="3"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40"/>
      <c r="AB10" s="40"/>
      <c r="AC10" s="40"/>
      <c r="AD10" s="40"/>
      <c r="AE10" s="40"/>
      <c r="AF10" s="40"/>
      <c r="AG10" s="40"/>
      <c r="AH10" s="40"/>
      <c r="AI10" s="40"/>
      <c r="AJ10" s="40"/>
      <c r="AK10" s="40"/>
      <c r="AL10" s="40"/>
    </row>
    <row r="11" spans="1:38" ht="15" thickBot="1" x14ac:dyDescent="0.25">
      <c r="A11" s="22"/>
      <c r="B11" s="25" t="s">
        <v>0</v>
      </c>
      <c r="C11" s="28"/>
      <c r="D11" s="28"/>
      <c r="E11" s="25" t="s">
        <v>1</v>
      </c>
      <c r="F11" s="28"/>
      <c r="G11" s="28"/>
      <c r="H11" s="28"/>
      <c r="I11" s="25" t="s">
        <v>2</v>
      </c>
      <c r="J11" s="28"/>
      <c r="K11" s="28"/>
      <c r="L11" s="28"/>
      <c r="M11" s="28"/>
      <c r="N11" s="28"/>
      <c r="O11" s="28"/>
      <c r="P11" s="28"/>
      <c r="Q11" s="28"/>
      <c r="R11" s="25" t="s">
        <v>117</v>
      </c>
      <c r="S11" s="28"/>
      <c r="T11" s="28"/>
      <c r="U11" s="28"/>
      <c r="V11" s="28"/>
      <c r="W11" s="28"/>
      <c r="X11" s="28"/>
      <c r="Y11" s="28"/>
      <c r="Z11" s="28"/>
      <c r="AA11" s="40"/>
      <c r="AB11" s="40"/>
      <c r="AC11" s="40"/>
      <c r="AD11" s="40"/>
      <c r="AE11" s="40"/>
      <c r="AF11" s="40"/>
      <c r="AG11" s="40"/>
      <c r="AH11" s="40"/>
      <c r="AI11" s="40"/>
      <c r="AJ11" s="40"/>
      <c r="AK11" s="40"/>
      <c r="AL11" s="40"/>
    </row>
    <row r="12" spans="1:38" ht="15" thickBot="1" x14ac:dyDescent="0.25">
      <c r="A12" s="22"/>
      <c r="B12" s="118"/>
      <c r="C12" s="119"/>
      <c r="D12" s="28"/>
      <c r="E12" s="120" t="s">
        <v>105</v>
      </c>
      <c r="F12" s="120"/>
      <c r="G12" s="120"/>
      <c r="H12" s="28"/>
      <c r="I12" s="85"/>
      <c r="J12" s="85"/>
      <c r="K12" s="85"/>
      <c r="L12" s="85"/>
      <c r="M12" s="85"/>
      <c r="N12" s="85"/>
      <c r="O12" s="85"/>
      <c r="P12" s="85"/>
      <c r="Q12" s="28"/>
      <c r="R12" s="85"/>
      <c r="S12" s="85"/>
      <c r="T12" s="85"/>
      <c r="U12" s="85"/>
      <c r="V12" s="85"/>
      <c r="W12" s="85"/>
      <c r="X12" s="85"/>
      <c r="Y12" s="85"/>
      <c r="Z12" s="28"/>
      <c r="AA12" s="40"/>
      <c r="AB12" s="40"/>
      <c r="AC12" s="40"/>
      <c r="AD12" s="40"/>
      <c r="AE12" s="40"/>
      <c r="AF12" s="40"/>
      <c r="AG12" s="40"/>
      <c r="AH12" s="40"/>
      <c r="AI12" s="40"/>
      <c r="AJ12" s="40"/>
      <c r="AK12" s="40"/>
      <c r="AL12" s="40"/>
    </row>
    <row r="13" spans="1:38" ht="6" customHeight="1" x14ac:dyDescent="0.2">
      <c r="A13" s="2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40"/>
      <c r="AB13" s="40"/>
      <c r="AC13" s="40"/>
      <c r="AD13" s="40"/>
      <c r="AE13" s="40"/>
      <c r="AF13" s="40"/>
      <c r="AG13" s="40"/>
      <c r="AH13" s="40"/>
      <c r="AI13" s="40"/>
      <c r="AJ13" s="40"/>
      <c r="AK13" s="40"/>
      <c r="AL13" s="40"/>
    </row>
    <row r="14" spans="1:38" x14ac:dyDescent="0.2">
      <c r="A14" s="22"/>
      <c r="B14" s="25" t="s">
        <v>82</v>
      </c>
      <c r="C14" s="28"/>
      <c r="D14" s="28"/>
      <c r="E14" s="28"/>
      <c r="F14" s="28"/>
      <c r="G14" s="28"/>
      <c r="H14" s="28"/>
      <c r="I14" s="28"/>
      <c r="J14" s="28"/>
      <c r="K14" s="28"/>
      <c r="L14" s="28"/>
      <c r="M14" s="28"/>
      <c r="N14" s="28"/>
      <c r="O14" s="28"/>
      <c r="P14" s="28"/>
      <c r="Q14" s="28"/>
      <c r="R14" s="28"/>
      <c r="S14" s="28"/>
      <c r="T14" s="28"/>
      <c r="U14" s="28"/>
      <c r="V14" s="28"/>
      <c r="W14" s="28"/>
      <c r="X14" s="28"/>
      <c r="Y14" s="28"/>
      <c r="Z14" s="28"/>
      <c r="AA14" s="40"/>
      <c r="AB14" s="40"/>
      <c r="AC14" s="40"/>
      <c r="AD14" s="40"/>
      <c r="AE14" s="40"/>
      <c r="AF14" s="40"/>
      <c r="AG14" s="40"/>
      <c r="AH14" s="40"/>
      <c r="AI14" s="40"/>
      <c r="AJ14" s="40"/>
      <c r="AK14" s="40"/>
      <c r="AL14" s="40"/>
    </row>
    <row r="15" spans="1:38" ht="14.45" customHeight="1" x14ac:dyDescent="0.2">
      <c r="A15" s="22"/>
      <c r="B15" s="23" t="s">
        <v>46</v>
      </c>
      <c r="C15" s="28"/>
      <c r="D15" s="28"/>
      <c r="E15" s="28"/>
      <c r="F15" s="23" t="s">
        <v>45</v>
      </c>
      <c r="G15" s="28"/>
      <c r="H15" s="28"/>
      <c r="I15" s="28"/>
      <c r="J15" s="28"/>
      <c r="K15" s="28"/>
      <c r="L15" s="28"/>
      <c r="M15" s="72" t="s">
        <v>103</v>
      </c>
      <c r="N15" s="72"/>
      <c r="O15" s="72"/>
      <c r="P15" s="72"/>
      <c r="Q15" s="72"/>
      <c r="R15" s="72"/>
      <c r="S15" s="72"/>
      <c r="T15" s="72"/>
      <c r="U15" s="72"/>
      <c r="V15" s="72"/>
      <c r="W15" s="72"/>
      <c r="X15" s="72"/>
      <c r="Y15" s="72"/>
      <c r="Z15" s="28"/>
      <c r="AA15" s="40"/>
      <c r="AB15" s="40"/>
      <c r="AC15" s="40"/>
      <c r="AD15" s="40"/>
      <c r="AE15" s="40"/>
      <c r="AF15" s="40"/>
      <c r="AG15" s="40"/>
      <c r="AH15" s="40"/>
      <c r="AI15" s="40"/>
      <c r="AJ15" s="40"/>
      <c r="AK15" s="40"/>
      <c r="AL15" s="40"/>
    </row>
    <row r="16" spans="1:38" x14ac:dyDescent="0.2">
      <c r="A16" s="22"/>
      <c r="B16" s="86"/>
      <c r="C16" s="86"/>
      <c r="D16" s="28"/>
      <c r="E16" s="28"/>
      <c r="F16" s="86"/>
      <c r="G16" s="86"/>
      <c r="H16" s="28"/>
      <c r="I16" s="28"/>
      <c r="J16" s="28"/>
      <c r="K16" s="28"/>
      <c r="L16" s="28"/>
      <c r="M16" s="72"/>
      <c r="N16" s="72"/>
      <c r="O16" s="72"/>
      <c r="P16" s="72"/>
      <c r="Q16" s="72"/>
      <c r="R16" s="72"/>
      <c r="S16" s="72"/>
      <c r="T16" s="72"/>
      <c r="U16" s="72"/>
      <c r="V16" s="72"/>
      <c r="W16" s="72"/>
      <c r="X16" s="72"/>
      <c r="Y16" s="72"/>
      <c r="Z16" s="28"/>
      <c r="AA16" s="40"/>
      <c r="AB16" s="40"/>
      <c r="AC16" s="40"/>
      <c r="AD16" s="40"/>
      <c r="AE16" s="40"/>
      <c r="AF16" s="40"/>
      <c r="AG16" s="40"/>
      <c r="AH16" s="40"/>
      <c r="AI16" s="40"/>
      <c r="AJ16" s="40"/>
      <c r="AK16" s="40"/>
      <c r="AL16" s="40"/>
    </row>
    <row r="17" spans="1:41" ht="6" customHeight="1" x14ac:dyDescent="0.2">
      <c r="A17" s="2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40"/>
      <c r="AB17" s="40"/>
      <c r="AC17" s="40"/>
      <c r="AD17" s="40"/>
      <c r="AE17" s="40"/>
      <c r="AF17" s="40"/>
      <c r="AG17" s="40"/>
      <c r="AH17" s="40"/>
      <c r="AI17" s="40"/>
      <c r="AJ17" s="40"/>
      <c r="AK17" s="40"/>
      <c r="AL17" s="40"/>
    </row>
    <row r="18" spans="1:41" ht="14.45" customHeight="1" x14ac:dyDescent="0.2">
      <c r="A18" s="22"/>
      <c r="B18" s="25" t="s">
        <v>47</v>
      </c>
      <c r="C18" s="28"/>
      <c r="D18" s="28"/>
      <c r="E18" s="28"/>
      <c r="F18" s="28"/>
      <c r="G18" s="28"/>
      <c r="H18" s="28"/>
      <c r="I18" s="25" t="s">
        <v>3</v>
      </c>
      <c r="J18" s="28"/>
      <c r="K18" s="28"/>
      <c r="L18" s="28"/>
      <c r="M18" s="28"/>
      <c r="N18" s="25" t="s">
        <v>4</v>
      </c>
      <c r="O18" s="28"/>
      <c r="P18" s="28"/>
      <c r="Q18" s="28"/>
      <c r="R18" s="28"/>
      <c r="S18" s="28"/>
      <c r="T18" s="28"/>
      <c r="U18" s="28"/>
      <c r="V18" s="28"/>
      <c r="W18" s="28"/>
      <c r="X18" s="28"/>
      <c r="Y18" s="28"/>
      <c r="Z18" s="28"/>
      <c r="AA18" s="40"/>
      <c r="AB18" s="40"/>
      <c r="AC18" s="40"/>
      <c r="AD18" s="40"/>
      <c r="AE18" s="40"/>
      <c r="AF18" s="40"/>
      <c r="AG18" s="40"/>
      <c r="AH18" s="40"/>
      <c r="AI18" s="40"/>
      <c r="AJ18" s="40"/>
      <c r="AK18" s="40"/>
      <c r="AL18" s="40"/>
    </row>
    <row r="19" spans="1:41" ht="14.45" customHeight="1" x14ac:dyDescent="0.2">
      <c r="A19" s="22"/>
      <c r="B19" s="85"/>
      <c r="C19" s="85"/>
      <c r="D19" s="85"/>
      <c r="E19" s="85"/>
      <c r="F19" s="85"/>
      <c r="G19" s="85"/>
      <c r="H19" s="28"/>
      <c r="I19" s="85"/>
      <c r="J19" s="85"/>
      <c r="K19" s="85"/>
      <c r="L19" s="85"/>
      <c r="M19" s="28"/>
      <c r="N19" s="85"/>
      <c r="O19" s="85"/>
      <c r="P19" s="85"/>
      <c r="Q19" s="85"/>
      <c r="R19" s="85"/>
      <c r="S19" s="85"/>
      <c r="T19" s="85"/>
      <c r="U19" s="85"/>
      <c r="V19" s="85"/>
      <c r="W19" s="87" t="s">
        <v>125</v>
      </c>
      <c r="X19" s="87"/>
      <c r="Y19" s="87"/>
      <c r="Z19" s="87"/>
      <c r="AA19" s="40"/>
      <c r="AB19" s="40"/>
      <c r="AC19" s="40"/>
      <c r="AD19" s="40"/>
      <c r="AE19" s="40"/>
      <c r="AF19" s="40"/>
      <c r="AG19" s="40"/>
      <c r="AH19" s="40"/>
      <c r="AI19" s="40"/>
      <c r="AJ19" s="40"/>
      <c r="AK19" s="40"/>
      <c r="AL19" s="40"/>
    </row>
    <row r="20" spans="1:41" ht="6" customHeight="1" x14ac:dyDescent="0.2">
      <c r="A20" s="22"/>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40"/>
      <c r="AB20" s="40"/>
      <c r="AC20" s="40"/>
      <c r="AD20" s="40"/>
      <c r="AE20" s="40"/>
      <c r="AF20" s="40"/>
      <c r="AG20" s="40"/>
      <c r="AH20" s="40"/>
      <c r="AI20" s="40"/>
      <c r="AJ20" s="40"/>
      <c r="AK20" s="40"/>
      <c r="AL20" s="40"/>
    </row>
    <row r="21" spans="1:41" ht="21" customHeight="1" x14ac:dyDescent="0.2">
      <c r="A21" s="74" t="s">
        <v>42</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40"/>
      <c r="AB21" s="40"/>
      <c r="AC21" s="40"/>
      <c r="AD21" s="40"/>
      <c r="AE21" s="40"/>
      <c r="AF21" s="40"/>
      <c r="AG21" s="40"/>
      <c r="AH21" s="40"/>
      <c r="AI21" s="40"/>
      <c r="AJ21" s="33"/>
      <c r="AK21" s="40"/>
      <c r="AL21" s="40"/>
    </row>
    <row r="22" spans="1:41" ht="3"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40"/>
      <c r="AB22" s="40"/>
      <c r="AC22" s="40"/>
      <c r="AD22" s="40"/>
      <c r="AE22" s="40"/>
      <c r="AF22" s="40"/>
      <c r="AG22" s="40"/>
      <c r="AH22" s="40"/>
      <c r="AI22" s="40"/>
      <c r="AJ22" s="33"/>
      <c r="AK22" s="40"/>
      <c r="AL22" s="40"/>
    </row>
    <row r="23" spans="1:41" x14ac:dyDescent="0.2">
      <c r="A23" s="28"/>
      <c r="B23" s="25" t="s">
        <v>38</v>
      </c>
      <c r="C23" s="28"/>
      <c r="D23" s="28"/>
      <c r="E23" s="28"/>
      <c r="F23" s="25" t="s">
        <v>39</v>
      </c>
      <c r="G23" s="28"/>
      <c r="H23" s="28"/>
      <c r="I23" s="28"/>
      <c r="J23" s="25" t="s">
        <v>48</v>
      </c>
      <c r="K23" s="28"/>
      <c r="L23" s="28"/>
      <c r="M23" s="28"/>
      <c r="N23" s="28"/>
      <c r="O23" s="28"/>
      <c r="P23" s="28"/>
      <c r="Q23" s="28"/>
      <c r="R23" s="28"/>
      <c r="S23" s="28"/>
      <c r="T23" s="28"/>
      <c r="U23" s="28"/>
      <c r="V23" s="28"/>
      <c r="W23" s="28"/>
      <c r="X23" s="28"/>
      <c r="Y23" s="28"/>
      <c r="Z23" s="28"/>
      <c r="AA23" s="40"/>
      <c r="AB23" s="40"/>
      <c r="AC23" s="40"/>
      <c r="AD23" s="40"/>
      <c r="AE23" s="40"/>
      <c r="AF23" s="40"/>
      <c r="AG23" s="40"/>
      <c r="AH23" s="40"/>
      <c r="AI23" s="40"/>
      <c r="AJ23" s="33"/>
      <c r="AK23" s="40"/>
      <c r="AL23" s="40"/>
    </row>
    <row r="24" spans="1:41" ht="14.45" customHeight="1" x14ac:dyDescent="0.2">
      <c r="A24" s="28"/>
      <c r="B24" s="75" t="s">
        <v>106</v>
      </c>
      <c r="C24" s="75"/>
      <c r="D24" s="28"/>
      <c r="E24" s="28"/>
      <c r="F24" s="75" t="s">
        <v>106</v>
      </c>
      <c r="G24" s="75"/>
      <c r="H24" s="28"/>
      <c r="I24" s="28"/>
      <c r="J24" s="75" t="s">
        <v>106</v>
      </c>
      <c r="K24" s="75"/>
      <c r="L24" s="28"/>
      <c r="M24" s="72" t="s">
        <v>206</v>
      </c>
      <c r="N24" s="72"/>
      <c r="O24" s="72"/>
      <c r="P24" s="72"/>
      <c r="Q24" s="72"/>
      <c r="R24" s="72"/>
      <c r="S24" s="72"/>
      <c r="T24" s="72"/>
      <c r="U24" s="72"/>
      <c r="V24" s="72"/>
      <c r="W24" s="72"/>
      <c r="X24" s="72"/>
      <c r="Y24" s="72"/>
      <c r="Z24" s="28"/>
      <c r="AA24" s="33"/>
      <c r="AB24" s="33"/>
      <c r="AC24" s="33"/>
      <c r="AD24" s="33"/>
      <c r="AE24" s="33"/>
      <c r="AF24" s="33"/>
      <c r="AG24" s="33"/>
      <c r="AH24" s="33"/>
      <c r="AI24" s="33"/>
      <c r="AJ24" s="33"/>
      <c r="AK24" s="40"/>
      <c r="AL24" s="40"/>
    </row>
    <row r="25" spans="1:41" ht="3" customHeight="1" x14ac:dyDescent="0.2">
      <c r="A25" s="28"/>
      <c r="B25" s="28"/>
      <c r="C25" s="28"/>
      <c r="D25" s="28"/>
      <c r="E25" s="28"/>
      <c r="F25" s="28"/>
      <c r="G25" s="28"/>
      <c r="H25" s="28"/>
      <c r="I25" s="28"/>
      <c r="J25" s="28"/>
      <c r="K25" s="28"/>
      <c r="L25" s="28"/>
      <c r="M25" s="72"/>
      <c r="N25" s="72"/>
      <c r="O25" s="72"/>
      <c r="P25" s="72"/>
      <c r="Q25" s="72"/>
      <c r="R25" s="72"/>
      <c r="S25" s="72"/>
      <c r="T25" s="72"/>
      <c r="U25" s="72"/>
      <c r="V25" s="72"/>
      <c r="W25" s="72"/>
      <c r="X25" s="72"/>
      <c r="Y25" s="72"/>
      <c r="Z25" s="28"/>
      <c r="AA25" s="33"/>
      <c r="AB25" s="33"/>
      <c r="AC25" s="33"/>
      <c r="AD25" s="33"/>
      <c r="AE25" s="33"/>
      <c r="AF25" s="33"/>
      <c r="AG25" s="33"/>
      <c r="AH25" s="33"/>
      <c r="AI25" s="33"/>
      <c r="AJ25" s="33"/>
      <c r="AK25" s="40"/>
      <c r="AL25" s="40"/>
    </row>
    <row r="26" spans="1:41" x14ac:dyDescent="0.2">
      <c r="A26" s="28"/>
      <c r="B26" s="25" t="s">
        <v>40</v>
      </c>
      <c r="C26" s="28"/>
      <c r="D26" s="28"/>
      <c r="E26" s="28"/>
      <c r="F26" s="25" t="s">
        <v>43</v>
      </c>
      <c r="G26" s="28"/>
      <c r="H26" s="28"/>
      <c r="I26" s="28"/>
      <c r="J26" s="25" t="s">
        <v>41</v>
      </c>
      <c r="K26" s="28"/>
      <c r="L26" s="28"/>
      <c r="M26" s="72"/>
      <c r="N26" s="72"/>
      <c r="O26" s="72"/>
      <c r="P26" s="72"/>
      <c r="Q26" s="72"/>
      <c r="R26" s="72"/>
      <c r="S26" s="72"/>
      <c r="T26" s="72"/>
      <c r="U26" s="72"/>
      <c r="V26" s="72"/>
      <c r="W26" s="72"/>
      <c r="X26" s="72"/>
      <c r="Y26" s="72"/>
      <c r="Z26" s="28"/>
      <c r="AA26" s="33"/>
      <c r="AB26" s="33"/>
      <c r="AC26" s="33"/>
      <c r="AD26" s="33"/>
      <c r="AE26" s="33"/>
      <c r="AF26" s="33"/>
      <c r="AG26" s="33"/>
      <c r="AH26" s="33"/>
      <c r="AI26" s="33"/>
      <c r="AJ26" s="33"/>
      <c r="AK26" s="40"/>
      <c r="AL26" s="40"/>
      <c r="AM26" s="40"/>
      <c r="AN26" s="40"/>
      <c r="AO26" s="40"/>
    </row>
    <row r="27" spans="1:41" x14ac:dyDescent="0.2">
      <c r="A27" s="28"/>
      <c r="B27" s="75" t="s">
        <v>106</v>
      </c>
      <c r="C27" s="75"/>
      <c r="D27" s="28"/>
      <c r="E27" s="28"/>
      <c r="F27" s="75" t="s">
        <v>106</v>
      </c>
      <c r="G27" s="75"/>
      <c r="H27" s="28"/>
      <c r="I27" s="28"/>
      <c r="J27" s="75" t="s">
        <v>106</v>
      </c>
      <c r="K27" s="75"/>
      <c r="L27" s="28"/>
      <c r="M27" s="72"/>
      <c r="N27" s="72"/>
      <c r="O27" s="72"/>
      <c r="P27" s="72"/>
      <c r="Q27" s="72"/>
      <c r="R27" s="72"/>
      <c r="S27" s="72"/>
      <c r="T27" s="72"/>
      <c r="U27" s="72"/>
      <c r="V27" s="72"/>
      <c r="W27" s="72"/>
      <c r="X27" s="72"/>
      <c r="Y27" s="72"/>
      <c r="Z27" s="28"/>
      <c r="AA27" s="33"/>
      <c r="AB27" s="33"/>
      <c r="AC27" s="33"/>
      <c r="AD27" s="33"/>
      <c r="AE27" s="33"/>
      <c r="AF27" s="33"/>
      <c r="AG27" s="33"/>
      <c r="AH27" s="33"/>
      <c r="AI27" s="33"/>
      <c r="AJ27" s="33"/>
      <c r="AK27" s="40"/>
      <c r="AL27" s="40"/>
      <c r="AM27" s="40"/>
      <c r="AN27" s="40"/>
      <c r="AO27" s="40"/>
    </row>
    <row r="28" spans="1:41" ht="6" customHeight="1" x14ac:dyDescent="0.2">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33"/>
      <c r="AB28" s="33"/>
      <c r="AC28" s="33"/>
      <c r="AD28" s="33"/>
      <c r="AE28" s="33"/>
      <c r="AF28" s="33"/>
      <c r="AG28" s="33"/>
      <c r="AH28" s="33"/>
      <c r="AI28" s="33"/>
      <c r="AJ28" s="33"/>
      <c r="AK28" s="40"/>
      <c r="AL28" s="40"/>
      <c r="AM28" s="40"/>
      <c r="AN28" s="40"/>
      <c r="AO28" s="40"/>
    </row>
    <row r="29" spans="1:41" ht="21" customHeight="1" x14ac:dyDescent="0.2">
      <c r="A29" s="98" t="s">
        <v>231</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33"/>
      <c r="AB29" s="33"/>
      <c r="AC29" s="33">
        <f>SUM(AB34:AB56)</f>
        <v>0</v>
      </c>
      <c r="AD29" s="33"/>
      <c r="AE29" s="34" t="str">
        <f>IF(AC29=8,28*B32,IF(AC29=10,32*B32,IF(AC29=11,35.5*B32,IF(AC29=12,39*B32,""))))</f>
        <v/>
      </c>
      <c r="AF29" s="33"/>
      <c r="AG29" s="33"/>
      <c r="AH29" s="33"/>
      <c r="AI29" s="33"/>
      <c r="AJ29" s="33"/>
      <c r="AK29" s="40"/>
      <c r="AL29" s="40"/>
      <c r="AM29" s="40"/>
      <c r="AN29" s="40"/>
      <c r="AO29" s="40"/>
    </row>
    <row r="30" spans="1:41" ht="3" customHeight="1" x14ac:dyDescent="0.2">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33"/>
      <c r="AB30" s="33"/>
      <c r="AC30" s="33"/>
      <c r="AD30" s="33"/>
      <c r="AE30" s="33"/>
      <c r="AF30" s="33"/>
      <c r="AG30" s="33"/>
      <c r="AH30" s="33"/>
      <c r="AI30" s="33"/>
      <c r="AJ30" s="33"/>
      <c r="AK30" s="40"/>
      <c r="AL30" s="40"/>
      <c r="AM30" s="40"/>
      <c r="AN30" s="40"/>
      <c r="AO30" s="40"/>
    </row>
    <row r="31" spans="1:41" ht="14.45" customHeight="1" thickBot="1" x14ac:dyDescent="0.25">
      <c r="A31" s="25"/>
      <c r="B31" s="25" t="s">
        <v>75</v>
      </c>
      <c r="C31" s="25"/>
      <c r="D31" s="25"/>
      <c r="E31" s="25"/>
      <c r="F31" s="25"/>
      <c r="G31" s="72" t="s">
        <v>104</v>
      </c>
      <c r="H31" s="72"/>
      <c r="I31" s="72"/>
      <c r="J31" s="72"/>
      <c r="K31" s="72"/>
      <c r="L31" s="72"/>
      <c r="M31" s="72"/>
      <c r="N31" s="72"/>
      <c r="O31" s="72"/>
      <c r="P31" s="72"/>
      <c r="Q31" s="72"/>
      <c r="R31" s="72"/>
      <c r="S31" s="25"/>
      <c r="T31" s="72" t="s">
        <v>149</v>
      </c>
      <c r="U31" s="72"/>
      <c r="V31" s="72"/>
      <c r="W31" s="72"/>
      <c r="X31" s="72"/>
      <c r="Y31" s="72"/>
      <c r="Z31" s="29"/>
      <c r="AA31" s="33"/>
      <c r="AB31" s="33"/>
      <c r="AC31" s="33"/>
      <c r="AD31" s="33"/>
      <c r="AE31" s="34" t="str">
        <f>IF(ISNUMBER(X46),AE29+X46,AE29)</f>
        <v/>
      </c>
      <c r="AF31" s="34" t="e">
        <f>SUM(AE31/1.2)</f>
        <v>#VALUE!</v>
      </c>
      <c r="AG31" s="33"/>
      <c r="AH31" s="33"/>
      <c r="AI31" s="33"/>
      <c r="AJ31" s="33"/>
      <c r="AK31" s="40"/>
      <c r="AL31" s="40"/>
      <c r="AM31" s="40"/>
      <c r="AN31" s="40"/>
      <c r="AO31" s="40"/>
    </row>
    <row r="32" spans="1:41" ht="14.45" customHeight="1" thickBot="1" x14ac:dyDescent="0.25">
      <c r="A32" s="28"/>
      <c r="B32" s="96"/>
      <c r="C32" s="97"/>
      <c r="D32" s="28"/>
      <c r="E32" s="28"/>
      <c r="F32" s="28"/>
      <c r="G32" s="72"/>
      <c r="H32" s="72"/>
      <c r="I32" s="72"/>
      <c r="J32" s="72"/>
      <c r="K32" s="72"/>
      <c r="L32" s="72"/>
      <c r="M32" s="72"/>
      <c r="N32" s="72"/>
      <c r="O32" s="72"/>
      <c r="P32" s="72"/>
      <c r="Q32" s="72"/>
      <c r="R32" s="72"/>
      <c r="S32" s="25"/>
      <c r="T32" s="72"/>
      <c r="U32" s="72"/>
      <c r="V32" s="72"/>
      <c r="W32" s="72"/>
      <c r="X32" s="72"/>
      <c r="Y32" s="72"/>
      <c r="Z32" s="29"/>
      <c r="AA32" s="33"/>
      <c r="AB32" s="33"/>
      <c r="AC32" s="33"/>
      <c r="AD32" s="33"/>
      <c r="AE32" s="33"/>
      <c r="AF32" s="33"/>
      <c r="AG32" s="33"/>
      <c r="AH32" s="33"/>
      <c r="AI32" s="33"/>
      <c r="AJ32" s="33"/>
      <c r="AK32" s="40"/>
      <c r="AL32" s="40"/>
      <c r="AM32" s="40"/>
      <c r="AN32" s="40"/>
      <c r="AO32" s="40"/>
    </row>
    <row r="33" spans="1:41" x14ac:dyDescent="0.2">
      <c r="A33" s="28"/>
      <c r="B33" s="23"/>
      <c r="C33" s="28"/>
      <c r="D33" s="28"/>
      <c r="E33" s="24" t="s">
        <v>118</v>
      </c>
      <c r="F33" s="28"/>
      <c r="G33" s="28"/>
      <c r="H33" s="28"/>
      <c r="I33" s="28"/>
      <c r="J33" s="28"/>
      <c r="K33" s="28"/>
      <c r="L33" s="28"/>
      <c r="M33" s="28"/>
      <c r="N33" s="28"/>
      <c r="O33" s="28"/>
      <c r="P33" s="28"/>
      <c r="Q33" s="28"/>
      <c r="R33" s="28"/>
      <c r="S33" s="28"/>
      <c r="T33" s="28"/>
      <c r="U33" s="42"/>
      <c r="V33" s="42"/>
      <c r="W33" s="28"/>
      <c r="X33" s="41"/>
      <c r="Y33" s="41"/>
      <c r="Z33" s="29"/>
      <c r="AA33" s="33"/>
      <c r="AB33" s="33"/>
      <c r="AC33" s="33"/>
      <c r="AD33" s="33"/>
      <c r="AE33" s="33"/>
      <c r="AF33" s="33"/>
      <c r="AG33" s="33"/>
      <c r="AH33" s="33"/>
      <c r="AI33" s="33"/>
      <c r="AJ33" s="33"/>
      <c r="AK33" s="40"/>
      <c r="AL33" s="40"/>
      <c r="AM33" s="40"/>
      <c r="AN33" s="40"/>
      <c r="AO33" s="40"/>
    </row>
    <row r="34" spans="1:41" x14ac:dyDescent="0.2">
      <c r="A34" s="28"/>
      <c r="B34" s="25" t="s">
        <v>130</v>
      </c>
      <c r="C34" s="28"/>
      <c r="D34" s="28"/>
      <c r="E34" s="71"/>
      <c r="F34" s="71"/>
      <c r="G34" s="71"/>
      <c r="H34" s="71"/>
      <c r="I34" s="71"/>
      <c r="J34" s="71"/>
      <c r="K34" s="71"/>
      <c r="L34" s="71"/>
      <c r="M34" s="71"/>
      <c r="N34" s="71"/>
      <c r="O34" s="71"/>
      <c r="P34" s="71"/>
      <c r="Q34" s="71"/>
      <c r="R34" s="71"/>
      <c r="S34" s="71"/>
      <c r="T34" s="71"/>
      <c r="U34" s="71"/>
      <c r="V34" s="71"/>
      <c r="W34" s="71"/>
      <c r="X34" s="71"/>
      <c r="Y34" s="71"/>
      <c r="Z34" s="29" t="str">
        <f>IFERROR(VLOOKUP(E34,Data!$B$22:$H$31,3,0),"")</f>
        <v/>
      </c>
      <c r="AA34" s="33"/>
      <c r="AB34" s="33">
        <f>IF(Z34="YES",1,0)</f>
        <v>0</v>
      </c>
      <c r="AC34" s="33"/>
      <c r="AD34" s="33"/>
      <c r="AE34" s="33"/>
      <c r="AF34" s="33"/>
      <c r="AG34" s="33"/>
      <c r="AH34" s="33"/>
      <c r="AI34" s="33"/>
      <c r="AJ34" s="33"/>
      <c r="AK34" s="40"/>
      <c r="AL34" s="40"/>
      <c r="AM34" s="40"/>
      <c r="AN34" s="40"/>
      <c r="AO34" s="40"/>
    </row>
    <row r="35" spans="1:41" ht="3"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9"/>
      <c r="AA35" s="33"/>
      <c r="AB35" s="33"/>
      <c r="AC35" s="33"/>
      <c r="AD35" s="33"/>
      <c r="AE35" s="33"/>
      <c r="AF35" s="33"/>
      <c r="AG35" s="33"/>
      <c r="AH35" s="33"/>
      <c r="AI35" s="33"/>
      <c r="AJ35" s="33"/>
      <c r="AK35" s="40"/>
      <c r="AL35" s="40"/>
      <c r="AM35" s="40"/>
      <c r="AN35" s="40"/>
      <c r="AO35" s="40"/>
    </row>
    <row r="36" spans="1:41" x14ac:dyDescent="0.2">
      <c r="A36" s="28"/>
      <c r="B36" s="25" t="s">
        <v>130</v>
      </c>
      <c r="C36" s="28"/>
      <c r="D36" s="28"/>
      <c r="E36" s="71"/>
      <c r="F36" s="71"/>
      <c r="G36" s="71"/>
      <c r="H36" s="71"/>
      <c r="I36" s="71"/>
      <c r="J36" s="71"/>
      <c r="K36" s="71"/>
      <c r="L36" s="71"/>
      <c r="M36" s="71"/>
      <c r="N36" s="71"/>
      <c r="O36" s="71"/>
      <c r="P36" s="71"/>
      <c r="Q36" s="71"/>
      <c r="R36" s="71"/>
      <c r="S36" s="71"/>
      <c r="T36" s="71"/>
      <c r="U36" s="71"/>
      <c r="V36" s="71"/>
      <c r="W36" s="71"/>
      <c r="X36" s="71"/>
      <c r="Y36" s="71"/>
      <c r="Z36" s="29" t="str">
        <f>IFERROR(VLOOKUP(E36,Data!$B$22:$H$31,3,0),"")</f>
        <v/>
      </c>
      <c r="AA36" s="33"/>
      <c r="AB36" s="33">
        <f>IF(Z36="YES",1,0)</f>
        <v>0</v>
      </c>
      <c r="AC36" s="33"/>
      <c r="AD36" s="33"/>
      <c r="AE36" s="33"/>
      <c r="AF36" s="33"/>
      <c r="AG36" s="33"/>
      <c r="AH36" s="33"/>
      <c r="AI36" s="33"/>
      <c r="AJ36" s="33"/>
      <c r="AK36" s="40"/>
      <c r="AL36" s="40"/>
      <c r="AM36" s="40"/>
      <c r="AN36" s="40"/>
      <c r="AO36" s="40"/>
    </row>
    <row r="37" spans="1:41" ht="3" customHeight="1" x14ac:dyDescent="0.2">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9"/>
      <c r="AA37" s="33"/>
      <c r="AB37" s="33"/>
      <c r="AC37" s="33"/>
      <c r="AD37" s="33"/>
      <c r="AE37" s="33"/>
      <c r="AF37" s="33"/>
      <c r="AG37" s="33"/>
      <c r="AH37" s="33"/>
      <c r="AI37" s="33"/>
      <c r="AJ37" s="33"/>
      <c r="AK37" s="40"/>
      <c r="AL37" s="40"/>
      <c r="AM37" s="40"/>
      <c r="AN37" s="40"/>
      <c r="AO37" s="40"/>
    </row>
    <row r="38" spans="1:41" x14ac:dyDescent="0.2">
      <c r="A38" s="28"/>
      <c r="B38" s="25" t="s">
        <v>130</v>
      </c>
      <c r="C38" s="28"/>
      <c r="D38" s="28"/>
      <c r="E38" s="71"/>
      <c r="F38" s="71"/>
      <c r="G38" s="71"/>
      <c r="H38" s="71"/>
      <c r="I38" s="71"/>
      <c r="J38" s="71"/>
      <c r="K38" s="71"/>
      <c r="L38" s="71"/>
      <c r="M38" s="71"/>
      <c r="N38" s="71"/>
      <c r="O38" s="71"/>
      <c r="P38" s="71"/>
      <c r="Q38" s="71"/>
      <c r="R38" s="71"/>
      <c r="S38" s="71"/>
      <c r="T38" s="71"/>
      <c r="U38" s="71"/>
      <c r="V38" s="71"/>
      <c r="W38" s="71"/>
      <c r="X38" s="71"/>
      <c r="Y38" s="71"/>
      <c r="Z38" s="29" t="str">
        <f>IFERROR(VLOOKUP(E38,Data!$B$22:$H$31,3,0),"")</f>
        <v/>
      </c>
      <c r="AA38" s="33"/>
      <c r="AB38" s="33">
        <f>IF(Z38="YES",1,0)</f>
        <v>0</v>
      </c>
      <c r="AC38" s="33"/>
      <c r="AD38" s="33"/>
      <c r="AE38" s="33"/>
      <c r="AF38" s="33"/>
      <c r="AG38" s="33"/>
      <c r="AH38" s="33"/>
      <c r="AI38" s="33"/>
      <c r="AJ38" s="33"/>
      <c r="AK38" s="40"/>
      <c r="AL38" s="40"/>
      <c r="AM38" s="40"/>
      <c r="AN38" s="40"/>
      <c r="AO38" s="40"/>
    </row>
    <row r="39" spans="1:41" ht="3" customHeight="1"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9"/>
      <c r="AA39" s="33"/>
      <c r="AB39" s="33"/>
      <c r="AC39" s="33"/>
      <c r="AD39" s="33"/>
      <c r="AE39" s="33"/>
      <c r="AF39" s="33"/>
      <c r="AG39" s="33"/>
      <c r="AH39" s="33"/>
      <c r="AI39" s="33"/>
      <c r="AJ39" s="33"/>
      <c r="AK39" s="40"/>
      <c r="AL39" s="40"/>
      <c r="AM39" s="40"/>
      <c r="AN39" s="40"/>
      <c r="AO39" s="40"/>
    </row>
    <row r="40" spans="1:41" x14ac:dyDescent="0.2">
      <c r="A40" s="28"/>
      <c r="B40" s="25" t="s">
        <v>130</v>
      </c>
      <c r="C40" s="28"/>
      <c r="D40" s="28"/>
      <c r="E40" s="71"/>
      <c r="F40" s="71"/>
      <c r="G40" s="71"/>
      <c r="H40" s="71"/>
      <c r="I40" s="71"/>
      <c r="J40" s="71"/>
      <c r="K40" s="71"/>
      <c r="L40" s="71"/>
      <c r="M40" s="71"/>
      <c r="N40" s="71"/>
      <c r="O40" s="71"/>
      <c r="P40" s="71"/>
      <c r="Q40" s="71"/>
      <c r="R40" s="71"/>
      <c r="S40" s="71"/>
      <c r="T40" s="71"/>
      <c r="U40" s="71"/>
      <c r="V40" s="71"/>
      <c r="W40" s="71"/>
      <c r="X40" s="71"/>
      <c r="Y40" s="71"/>
      <c r="Z40" s="29" t="str">
        <f>IFERROR(VLOOKUP(E40,Data!$B$22:$H$31,3,0),"")</f>
        <v/>
      </c>
      <c r="AA40" s="33"/>
      <c r="AB40" s="33">
        <f>IF(Z40="YES",1,0)</f>
        <v>0</v>
      </c>
      <c r="AC40" s="33"/>
      <c r="AD40" s="33"/>
      <c r="AE40" s="33"/>
      <c r="AF40" s="33"/>
      <c r="AG40" s="33"/>
      <c r="AH40" s="33"/>
      <c r="AI40" s="33"/>
      <c r="AJ40" s="33"/>
      <c r="AK40" s="40"/>
      <c r="AL40" s="40"/>
      <c r="AM40" s="40"/>
      <c r="AN40" s="40"/>
      <c r="AO40" s="40"/>
    </row>
    <row r="41" spans="1:41" ht="3" customHeight="1" x14ac:dyDescent="0.2">
      <c r="A41" s="28" t="s">
        <v>131</v>
      </c>
      <c r="B41" s="28"/>
      <c r="C41" s="28"/>
      <c r="D41" s="28"/>
      <c r="E41" s="28"/>
      <c r="F41" s="28"/>
      <c r="G41" s="28"/>
      <c r="H41" s="28"/>
      <c r="I41" s="28"/>
      <c r="J41" s="28"/>
      <c r="K41" s="28"/>
      <c r="L41" s="28"/>
      <c r="M41" s="28"/>
      <c r="N41" s="28"/>
      <c r="O41" s="28"/>
      <c r="P41" s="28"/>
      <c r="Q41" s="28"/>
      <c r="R41" s="28"/>
      <c r="S41" s="28"/>
      <c r="T41" s="28"/>
      <c r="U41" s="28"/>
      <c r="V41" s="28"/>
      <c r="W41" s="28"/>
      <c r="X41" s="28"/>
      <c r="Y41" s="28"/>
      <c r="Z41" s="29"/>
      <c r="AA41" s="33"/>
      <c r="AB41" s="33"/>
      <c r="AC41" s="33"/>
      <c r="AD41" s="33"/>
      <c r="AE41" s="33"/>
      <c r="AF41" s="33"/>
      <c r="AG41" s="33"/>
      <c r="AH41" s="33"/>
      <c r="AI41" s="33"/>
      <c r="AJ41" s="33"/>
      <c r="AK41" s="40"/>
      <c r="AL41" s="40"/>
      <c r="AM41" s="40"/>
      <c r="AN41" s="40"/>
      <c r="AO41" s="40"/>
    </row>
    <row r="42" spans="1:41" x14ac:dyDescent="0.2">
      <c r="A42" s="28"/>
      <c r="B42" s="25" t="s">
        <v>130</v>
      </c>
      <c r="C42" s="28"/>
      <c r="D42" s="28"/>
      <c r="E42" s="71"/>
      <c r="F42" s="71"/>
      <c r="G42" s="71"/>
      <c r="H42" s="71"/>
      <c r="I42" s="71"/>
      <c r="J42" s="71"/>
      <c r="K42" s="71"/>
      <c r="L42" s="71"/>
      <c r="M42" s="71"/>
      <c r="N42" s="71"/>
      <c r="O42" s="71"/>
      <c r="P42" s="71"/>
      <c r="Q42" s="71"/>
      <c r="R42" s="71"/>
      <c r="S42" s="71"/>
      <c r="T42" s="71"/>
      <c r="U42" s="71"/>
      <c r="V42" s="71"/>
      <c r="W42" s="71"/>
      <c r="X42" s="71"/>
      <c r="Y42" s="71"/>
      <c r="Z42" s="29" t="str">
        <f>IFERROR(VLOOKUP(E42,Data!$B$22:$H$31,3,0),"")</f>
        <v/>
      </c>
      <c r="AA42" s="33"/>
      <c r="AB42" s="33">
        <f>IF(Z42="YES",1,0)</f>
        <v>0</v>
      </c>
      <c r="AC42" s="33"/>
      <c r="AD42" s="33"/>
      <c r="AE42" s="33"/>
      <c r="AF42" s="33"/>
      <c r="AG42" s="33"/>
      <c r="AH42" s="33"/>
      <c r="AI42" s="33"/>
      <c r="AJ42" s="33"/>
      <c r="AK42" s="40"/>
      <c r="AL42" s="40"/>
      <c r="AM42" s="40"/>
      <c r="AN42" s="40"/>
      <c r="AO42" s="40"/>
    </row>
    <row r="43" spans="1:41" ht="6" customHeight="1" x14ac:dyDescent="0.2">
      <c r="A43" s="28"/>
      <c r="B43" s="23"/>
      <c r="C43" s="28"/>
      <c r="D43" s="28"/>
      <c r="E43" s="25"/>
      <c r="F43" s="28"/>
      <c r="G43" s="28"/>
      <c r="H43" s="28"/>
      <c r="I43" s="28"/>
      <c r="J43" s="28"/>
      <c r="K43" s="28"/>
      <c r="L43" s="28"/>
      <c r="M43" s="28"/>
      <c r="N43" s="28"/>
      <c r="O43" s="28"/>
      <c r="P43" s="28"/>
      <c r="Q43" s="28"/>
      <c r="R43" s="28"/>
      <c r="S43" s="28"/>
      <c r="T43" s="28"/>
      <c r="U43" s="28"/>
      <c r="V43" s="28"/>
      <c r="W43" s="28"/>
      <c r="X43" s="28"/>
      <c r="Y43" s="28"/>
      <c r="Z43" s="29"/>
      <c r="AA43" s="33"/>
      <c r="AB43" s="33"/>
      <c r="AC43" s="33"/>
      <c r="AD43" s="33"/>
      <c r="AE43" s="33"/>
      <c r="AF43" s="33"/>
      <c r="AG43" s="33"/>
      <c r="AH43" s="33"/>
      <c r="AI43" s="33"/>
      <c r="AJ43" s="33"/>
      <c r="AK43" s="40"/>
      <c r="AL43" s="40"/>
      <c r="AM43" s="40"/>
      <c r="AN43" s="40"/>
      <c r="AO43" s="40"/>
    </row>
    <row r="44" spans="1:41" x14ac:dyDescent="0.2">
      <c r="A44" s="28"/>
      <c r="B44" s="25" t="s">
        <v>132</v>
      </c>
      <c r="C44" s="28"/>
      <c r="D44" s="28"/>
      <c r="E44" s="71"/>
      <c r="F44" s="71"/>
      <c r="G44" s="71"/>
      <c r="H44" s="71"/>
      <c r="I44" s="71"/>
      <c r="J44" s="71"/>
      <c r="K44" s="71"/>
      <c r="L44" s="71"/>
      <c r="M44" s="71"/>
      <c r="N44" s="71"/>
      <c r="O44" s="71"/>
      <c r="P44" s="71"/>
      <c r="Q44" s="71"/>
      <c r="R44" s="71"/>
      <c r="S44" s="71"/>
      <c r="T44" s="71"/>
      <c r="U44" s="71"/>
      <c r="V44" s="71"/>
      <c r="W44" s="71"/>
      <c r="X44" s="71"/>
      <c r="Y44" s="71"/>
      <c r="Z44" s="29" t="str">
        <f>IFERROR(VLOOKUP(E44,Data!$B$33:$H$42,3,0),"")</f>
        <v/>
      </c>
      <c r="AA44" s="33"/>
      <c r="AB44" s="33">
        <f>IF(Z44="YES",1,0)</f>
        <v>0</v>
      </c>
      <c r="AC44" s="33"/>
      <c r="AD44" s="33"/>
      <c r="AE44" s="33"/>
      <c r="AF44" s="33"/>
      <c r="AG44" s="33"/>
      <c r="AH44" s="33"/>
      <c r="AI44" s="33"/>
      <c r="AJ44" s="33"/>
      <c r="AK44" s="40"/>
      <c r="AL44" s="40"/>
      <c r="AM44" s="40"/>
      <c r="AN44" s="40"/>
      <c r="AO44" s="40"/>
    </row>
    <row r="45" spans="1:41" ht="3" customHeight="1"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9"/>
      <c r="AA45" s="33"/>
      <c r="AB45" s="33"/>
      <c r="AC45" s="33"/>
      <c r="AD45" s="33"/>
      <c r="AE45" s="33"/>
      <c r="AF45" s="33"/>
      <c r="AG45" s="33"/>
      <c r="AH45" s="33"/>
      <c r="AI45" s="33"/>
      <c r="AJ45" s="33"/>
      <c r="AK45" s="40"/>
      <c r="AL45" s="40"/>
      <c r="AM45" s="40"/>
      <c r="AN45" s="40"/>
      <c r="AO45" s="40"/>
    </row>
    <row r="46" spans="1:41" x14ac:dyDescent="0.2">
      <c r="A46" s="28"/>
      <c r="B46" s="25" t="s">
        <v>132</v>
      </c>
      <c r="C46" s="28"/>
      <c r="D46" s="28"/>
      <c r="E46" s="71"/>
      <c r="F46" s="71"/>
      <c r="G46" s="71"/>
      <c r="H46" s="71"/>
      <c r="I46" s="71"/>
      <c r="J46" s="71"/>
      <c r="K46" s="71"/>
      <c r="L46" s="71"/>
      <c r="M46" s="71"/>
      <c r="N46" s="71"/>
      <c r="O46" s="71"/>
      <c r="P46" s="71"/>
      <c r="Q46" s="71"/>
      <c r="R46" s="71"/>
      <c r="S46" s="71"/>
      <c r="T46" s="71"/>
      <c r="U46" s="71"/>
      <c r="V46" s="71"/>
      <c r="W46" s="71"/>
      <c r="X46" s="71"/>
      <c r="Y46" s="71"/>
      <c r="Z46" s="29" t="str">
        <f>IFERROR(VLOOKUP(E46,Data!$B$33:$H$42,3,0),"")</f>
        <v/>
      </c>
      <c r="AA46" s="33"/>
      <c r="AB46" s="33">
        <f>IF(Z46="YES",1,0)</f>
        <v>0</v>
      </c>
      <c r="AC46" s="33"/>
      <c r="AD46" s="33"/>
      <c r="AE46" s="33"/>
      <c r="AF46" s="33"/>
      <c r="AG46" s="33"/>
      <c r="AH46" s="33"/>
      <c r="AI46" s="33"/>
      <c r="AJ46" s="33"/>
      <c r="AK46" s="40"/>
      <c r="AL46" s="40"/>
      <c r="AM46" s="40"/>
      <c r="AN46" s="40"/>
      <c r="AO46" s="40"/>
    </row>
    <row r="47" spans="1:41" ht="3"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9"/>
      <c r="AA47" s="33"/>
      <c r="AB47" s="33"/>
      <c r="AC47" s="33"/>
      <c r="AD47" s="33"/>
      <c r="AE47" s="33"/>
      <c r="AF47" s="33"/>
      <c r="AG47" s="33"/>
      <c r="AH47" s="33"/>
      <c r="AI47" s="33"/>
      <c r="AJ47" s="33"/>
      <c r="AK47" s="40"/>
      <c r="AL47" s="40"/>
      <c r="AM47" s="40"/>
      <c r="AN47" s="40"/>
      <c r="AO47" s="40"/>
    </row>
    <row r="48" spans="1:41" x14ac:dyDescent="0.2">
      <c r="A48" s="28"/>
      <c r="B48" s="25" t="s">
        <v>132</v>
      </c>
      <c r="C48" s="28"/>
      <c r="D48" s="28"/>
      <c r="E48" s="71"/>
      <c r="F48" s="71"/>
      <c r="G48" s="71"/>
      <c r="H48" s="71"/>
      <c r="I48" s="71"/>
      <c r="J48" s="71"/>
      <c r="K48" s="71"/>
      <c r="L48" s="71"/>
      <c r="M48" s="71"/>
      <c r="N48" s="71"/>
      <c r="O48" s="71"/>
      <c r="P48" s="71"/>
      <c r="Q48" s="71"/>
      <c r="R48" s="71"/>
      <c r="S48" s="71"/>
      <c r="T48" s="71"/>
      <c r="U48" s="71"/>
      <c r="V48" s="71"/>
      <c r="W48" s="71"/>
      <c r="X48" s="71"/>
      <c r="Y48" s="71"/>
      <c r="Z48" s="29" t="str">
        <f>IFERROR(VLOOKUP(E48,Data!$B$33:$H$42,3,0),"")</f>
        <v/>
      </c>
      <c r="AA48" s="33"/>
      <c r="AB48" s="33">
        <f>IF(Z48="YES",1,0)</f>
        <v>0</v>
      </c>
      <c r="AC48" s="33"/>
      <c r="AD48" s="33"/>
      <c r="AE48" s="33"/>
      <c r="AF48" s="33"/>
      <c r="AG48" s="33"/>
      <c r="AH48" s="33"/>
      <c r="AI48" s="33"/>
      <c r="AJ48" s="33"/>
      <c r="AK48" s="40"/>
      <c r="AL48" s="40"/>
      <c r="AM48" s="40"/>
      <c r="AN48" s="40"/>
      <c r="AO48" s="40"/>
    </row>
    <row r="49" spans="1:38" ht="3" customHeight="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3"/>
      <c r="AB49" s="33"/>
      <c r="AC49" s="33"/>
      <c r="AD49" s="33"/>
      <c r="AE49" s="33"/>
      <c r="AF49" s="33"/>
      <c r="AG49" s="33"/>
      <c r="AH49" s="33"/>
      <c r="AI49" s="33"/>
      <c r="AJ49" s="33"/>
      <c r="AK49" s="40"/>
      <c r="AL49" s="40"/>
    </row>
    <row r="50" spans="1:38" x14ac:dyDescent="0.2">
      <c r="A50" s="28"/>
      <c r="B50" s="25" t="s">
        <v>132</v>
      </c>
      <c r="C50" s="28"/>
      <c r="D50" s="28"/>
      <c r="E50" s="71"/>
      <c r="F50" s="71"/>
      <c r="G50" s="71"/>
      <c r="H50" s="71"/>
      <c r="I50" s="71"/>
      <c r="J50" s="71"/>
      <c r="K50" s="71"/>
      <c r="L50" s="71"/>
      <c r="M50" s="71"/>
      <c r="N50" s="71"/>
      <c r="O50" s="71"/>
      <c r="P50" s="71"/>
      <c r="Q50" s="71"/>
      <c r="R50" s="71"/>
      <c r="S50" s="71"/>
      <c r="T50" s="71"/>
      <c r="U50" s="71"/>
      <c r="V50" s="71"/>
      <c r="W50" s="71"/>
      <c r="X50" s="71"/>
      <c r="Y50" s="71"/>
      <c r="Z50" s="29" t="str">
        <f>IFERROR(VLOOKUP(E50,Data!$B$33:$H$42,3,0),"")</f>
        <v/>
      </c>
      <c r="AA50" s="33"/>
      <c r="AB50" s="33">
        <f>IF(Z50="YES",1,0)</f>
        <v>0</v>
      </c>
      <c r="AC50" s="33"/>
      <c r="AD50" s="33"/>
      <c r="AE50" s="33"/>
      <c r="AF50" s="33"/>
      <c r="AG50" s="33"/>
      <c r="AH50" s="33"/>
      <c r="AI50" s="33"/>
      <c r="AJ50" s="33"/>
      <c r="AK50" s="40"/>
      <c r="AL50" s="40"/>
    </row>
    <row r="51" spans="1:38" ht="3" customHeight="1"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9"/>
      <c r="AA51" s="33"/>
      <c r="AB51" s="33"/>
      <c r="AC51" s="33"/>
      <c r="AD51" s="33"/>
      <c r="AE51" s="33"/>
      <c r="AF51" s="33"/>
      <c r="AG51" s="33"/>
      <c r="AH51" s="33"/>
      <c r="AI51" s="33"/>
      <c r="AJ51" s="33"/>
      <c r="AK51" s="40"/>
      <c r="AL51" s="40"/>
    </row>
    <row r="52" spans="1:38" x14ac:dyDescent="0.2">
      <c r="A52" s="28"/>
      <c r="B52" s="25" t="s">
        <v>132</v>
      </c>
      <c r="C52" s="28"/>
      <c r="D52" s="28"/>
      <c r="E52" s="71"/>
      <c r="F52" s="71"/>
      <c r="G52" s="71"/>
      <c r="H52" s="71"/>
      <c r="I52" s="71"/>
      <c r="J52" s="71"/>
      <c r="K52" s="71"/>
      <c r="L52" s="71"/>
      <c r="M52" s="71"/>
      <c r="N52" s="71"/>
      <c r="O52" s="71"/>
      <c r="P52" s="71"/>
      <c r="Q52" s="71"/>
      <c r="R52" s="71"/>
      <c r="S52" s="71"/>
      <c r="T52" s="71"/>
      <c r="U52" s="71"/>
      <c r="V52" s="71"/>
      <c r="W52" s="71"/>
      <c r="X52" s="71"/>
      <c r="Y52" s="71"/>
      <c r="Z52" s="29" t="str">
        <f>IFERROR(VLOOKUP(E52,Data!$B$33:$H$42,3,0),"")</f>
        <v/>
      </c>
      <c r="AA52" s="33"/>
      <c r="AB52" s="33">
        <f>IF(Z52="YES",1,0)</f>
        <v>0</v>
      </c>
      <c r="AC52" s="33"/>
      <c r="AD52" s="33"/>
      <c r="AE52" s="33"/>
      <c r="AF52" s="33"/>
      <c r="AG52" s="33"/>
      <c r="AH52" s="33"/>
      <c r="AI52" s="33"/>
      <c r="AJ52" s="33"/>
      <c r="AK52" s="40"/>
      <c r="AL52" s="40"/>
    </row>
    <row r="53" spans="1:38" ht="6" customHeight="1" x14ac:dyDescent="0.2">
      <c r="A53" s="28"/>
      <c r="B53" s="23"/>
      <c r="C53" s="28"/>
      <c r="D53" s="28"/>
      <c r="E53" s="25"/>
      <c r="F53" s="28"/>
      <c r="G53" s="28"/>
      <c r="H53" s="28"/>
      <c r="I53" s="28"/>
      <c r="J53" s="28"/>
      <c r="K53" s="28"/>
      <c r="L53" s="28"/>
      <c r="M53" s="28"/>
      <c r="N53" s="28"/>
      <c r="O53" s="28"/>
      <c r="P53" s="28"/>
      <c r="Q53" s="28"/>
      <c r="R53" s="28"/>
      <c r="S53" s="28"/>
      <c r="T53" s="28"/>
      <c r="U53" s="28"/>
      <c r="V53" s="28"/>
      <c r="W53" s="28"/>
      <c r="X53" s="28"/>
      <c r="Y53" s="28"/>
      <c r="Z53" s="29"/>
      <c r="AA53" s="33"/>
      <c r="AB53" s="33"/>
      <c r="AC53" s="33"/>
      <c r="AD53" s="33"/>
      <c r="AE53" s="33"/>
      <c r="AF53" s="33"/>
      <c r="AG53" s="33"/>
      <c r="AH53" s="33"/>
      <c r="AI53" s="33"/>
      <c r="AJ53" s="33"/>
      <c r="AK53" s="40"/>
      <c r="AL53" s="40"/>
    </row>
    <row r="54" spans="1:38" x14ac:dyDescent="0.2">
      <c r="A54" s="28"/>
      <c r="B54" s="25" t="s">
        <v>49</v>
      </c>
      <c r="C54" s="28"/>
      <c r="D54" s="28"/>
      <c r="E54" s="71"/>
      <c r="F54" s="71"/>
      <c r="G54" s="71"/>
      <c r="H54" s="71"/>
      <c r="I54" s="71"/>
      <c r="J54" s="71"/>
      <c r="K54" s="71"/>
      <c r="L54" s="71"/>
      <c r="M54" s="71"/>
      <c r="N54" s="71"/>
      <c r="O54" s="71"/>
      <c r="P54" s="71"/>
      <c r="Q54" s="71"/>
      <c r="R54" s="71"/>
      <c r="S54" s="71"/>
      <c r="T54" s="71"/>
      <c r="U54" s="71"/>
      <c r="V54" s="71"/>
      <c r="W54" s="71"/>
      <c r="X54" s="71"/>
      <c r="Y54" s="71"/>
      <c r="Z54" s="29" t="str">
        <f>IFERROR(VLOOKUP(E54,Data!$B$44:$H$46,3,0),"")</f>
        <v/>
      </c>
      <c r="AA54" s="33"/>
      <c r="AB54" s="33">
        <f>IF(Z54="YES",1,0)</f>
        <v>0</v>
      </c>
      <c r="AC54" s="33"/>
      <c r="AD54" s="33"/>
      <c r="AE54" s="33"/>
      <c r="AF54" s="33"/>
      <c r="AG54" s="33"/>
      <c r="AH54" s="33"/>
      <c r="AI54" s="33"/>
      <c r="AJ54" s="33"/>
      <c r="AK54" s="40"/>
      <c r="AL54" s="40"/>
    </row>
    <row r="55" spans="1:38" ht="3"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9"/>
      <c r="AA55" s="33"/>
      <c r="AB55" s="33"/>
      <c r="AC55" s="33"/>
      <c r="AD55" s="33"/>
      <c r="AE55" s="33"/>
      <c r="AF55" s="33"/>
      <c r="AG55" s="33"/>
      <c r="AH55" s="33"/>
      <c r="AI55" s="33"/>
      <c r="AJ55" s="33"/>
      <c r="AK55" s="40"/>
      <c r="AL55" s="40"/>
    </row>
    <row r="56" spans="1:38" x14ac:dyDescent="0.2">
      <c r="A56" s="28"/>
      <c r="B56" s="25" t="s">
        <v>49</v>
      </c>
      <c r="C56" s="28"/>
      <c r="D56" s="28"/>
      <c r="E56" s="71"/>
      <c r="F56" s="71"/>
      <c r="G56" s="71"/>
      <c r="H56" s="71"/>
      <c r="I56" s="71"/>
      <c r="J56" s="71"/>
      <c r="K56" s="71"/>
      <c r="L56" s="71"/>
      <c r="M56" s="71"/>
      <c r="N56" s="71"/>
      <c r="O56" s="71"/>
      <c r="P56" s="71"/>
      <c r="Q56" s="71"/>
      <c r="R56" s="71"/>
      <c r="S56" s="71"/>
      <c r="T56" s="71"/>
      <c r="U56" s="71"/>
      <c r="V56" s="71"/>
      <c r="W56" s="71"/>
      <c r="X56" s="71"/>
      <c r="Y56" s="71"/>
      <c r="Z56" s="29" t="str">
        <f>IFERROR(VLOOKUP(E56,Data!$B$44:$H$46,3,0),"")</f>
        <v/>
      </c>
      <c r="AA56" s="33"/>
      <c r="AB56" s="33">
        <f>IF(Z56="YES",1,0)</f>
        <v>0</v>
      </c>
      <c r="AC56" s="33"/>
      <c r="AD56" s="33"/>
      <c r="AE56" s="33"/>
      <c r="AF56" s="33"/>
      <c r="AG56" s="33"/>
      <c r="AH56" s="33"/>
      <c r="AI56" s="33"/>
      <c r="AJ56" s="33"/>
      <c r="AK56" s="40"/>
      <c r="AL56" s="40"/>
    </row>
    <row r="57" spans="1:38" ht="3" customHeight="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9"/>
      <c r="AA57" s="33"/>
      <c r="AB57" s="33"/>
      <c r="AC57" s="33"/>
      <c r="AD57" s="33"/>
      <c r="AE57" s="33"/>
      <c r="AF57" s="33"/>
      <c r="AG57" s="33"/>
      <c r="AH57" s="33"/>
      <c r="AI57" s="33"/>
      <c r="AJ57" s="33"/>
      <c r="AK57" s="40"/>
      <c r="AL57" s="40"/>
    </row>
    <row r="58" spans="1:38" x14ac:dyDescent="0.2">
      <c r="A58" s="28"/>
      <c r="B58" s="25" t="s">
        <v>240</v>
      </c>
      <c r="C58" s="28"/>
      <c r="D58" s="28"/>
      <c r="E58" s="28"/>
      <c r="F58" s="28"/>
      <c r="G58" s="28"/>
      <c r="H58" s="28"/>
      <c r="I58" s="28"/>
      <c r="J58" s="28"/>
      <c r="K58" s="28"/>
      <c r="L58" s="28"/>
      <c r="M58" s="28"/>
      <c r="N58" s="28"/>
      <c r="O58" s="28"/>
      <c r="P58" s="28"/>
      <c r="Q58" s="28"/>
      <c r="R58" s="28"/>
      <c r="S58" s="28"/>
      <c r="T58" s="28"/>
      <c r="U58" s="28"/>
      <c r="V58" s="28"/>
      <c r="W58" s="28"/>
      <c r="X58" s="28"/>
      <c r="Y58" s="28"/>
      <c r="Z58" s="28"/>
      <c r="AA58" s="33"/>
      <c r="AB58" s="33"/>
      <c r="AC58" s="33"/>
      <c r="AD58" s="33"/>
      <c r="AE58" s="33"/>
      <c r="AF58" s="33"/>
      <c r="AG58" s="33"/>
      <c r="AH58" s="33"/>
      <c r="AI58" s="33"/>
      <c r="AJ58" s="33"/>
      <c r="AK58" s="40"/>
      <c r="AL58" s="40"/>
    </row>
    <row r="59" spans="1:38" ht="14.45" customHeight="1" x14ac:dyDescent="0.2">
      <c r="A59" s="28"/>
      <c r="B59" s="73"/>
      <c r="C59" s="73"/>
      <c r="D59" s="73"/>
      <c r="E59" s="73"/>
      <c r="F59" s="73"/>
      <c r="G59" s="73"/>
      <c r="H59" s="73"/>
      <c r="I59" s="73"/>
      <c r="J59" s="73"/>
      <c r="K59" s="73"/>
      <c r="L59" s="73"/>
      <c r="M59" s="73"/>
      <c r="N59" s="73"/>
      <c r="O59" s="73"/>
      <c r="P59" s="73"/>
      <c r="Q59" s="28"/>
      <c r="R59" s="72" t="s">
        <v>241</v>
      </c>
      <c r="S59" s="72"/>
      <c r="T59" s="72"/>
      <c r="U59" s="72"/>
      <c r="V59" s="72"/>
      <c r="W59" s="72"/>
      <c r="X59" s="72"/>
      <c r="Y59" s="72"/>
      <c r="Z59" s="28"/>
      <c r="AA59" s="33"/>
      <c r="AB59" s="33"/>
      <c r="AC59" s="33"/>
      <c r="AD59" s="33"/>
      <c r="AE59" s="33"/>
      <c r="AF59" s="33"/>
      <c r="AG59" s="33"/>
      <c r="AH59" s="33"/>
      <c r="AI59" s="33"/>
      <c r="AJ59" s="33"/>
      <c r="AK59" s="40"/>
      <c r="AL59" s="40"/>
    </row>
    <row r="60" spans="1:38" x14ac:dyDescent="0.2">
      <c r="A60" s="28"/>
      <c r="B60" s="73"/>
      <c r="C60" s="73"/>
      <c r="D60" s="73"/>
      <c r="E60" s="73"/>
      <c r="F60" s="73"/>
      <c r="G60" s="73"/>
      <c r="H60" s="73"/>
      <c r="I60" s="73"/>
      <c r="J60" s="73"/>
      <c r="K60" s="73"/>
      <c r="L60" s="73"/>
      <c r="M60" s="73"/>
      <c r="N60" s="73"/>
      <c r="O60" s="73"/>
      <c r="P60" s="73"/>
      <c r="Q60" s="28"/>
      <c r="R60" s="72"/>
      <c r="S60" s="72"/>
      <c r="T60" s="72"/>
      <c r="U60" s="72"/>
      <c r="V60" s="72"/>
      <c r="W60" s="72"/>
      <c r="X60" s="72"/>
      <c r="Y60" s="72"/>
      <c r="Z60" s="28"/>
      <c r="AA60" s="33"/>
      <c r="AB60" s="33"/>
      <c r="AC60" s="33"/>
      <c r="AD60" s="33"/>
      <c r="AE60" s="33"/>
      <c r="AF60" s="33"/>
      <c r="AG60" s="33"/>
      <c r="AH60" s="33"/>
      <c r="AI60" s="33"/>
      <c r="AJ60" s="33"/>
      <c r="AK60" s="40"/>
      <c r="AL60" s="40"/>
    </row>
    <row r="61" spans="1:38" x14ac:dyDescent="0.2">
      <c r="A61" s="28"/>
      <c r="B61" s="73"/>
      <c r="C61" s="73"/>
      <c r="D61" s="73"/>
      <c r="E61" s="73"/>
      <c r="F61" s="73"/>
      <c r="G61" s="73"/>
      <c r="H61" s="73"/>
      <c r="I61" s="73"/>
      <c r="J61" s="73"/>
      <c r="K61" s="73"/>
      <c r="L61" s="73"/>
      <c r="M61" s="73"/>
      <c r="N61" s="73"/>
      <c r="O61" s="73"/>
      <c r="P61" s="73"/>
      <c r="Q61" s="28"/>
      <c r="R61" s="72"/>
      <c r="S61" s="72"/>
      <c r="T61" s="72"/>
      <c r="U61" s="72"/>
      <c r="V61" s="72"/>
      <c r="W61" s="72"/>
      <c r="X61" s="72"/>
      <c r="Y61" s="72"/>
      <c r="Z61" s="28"/>
      <c r="AA61" s="33"/>
      <c r="AB61" s="33"/>
      <c r="AC61" s="33"/>
      <c r="AD61" s="33"/>
      <c r="AE61" s="33"/>
      <c r="AF61" s="33"/>
      <c r="AG61" s="33"/>
      <c r="AH61" s="33"/>
      <c r="AI61" s="33"/>
      <c r="AJ61" s="33"/>
      <c r="AK61" s="40"/>
      <c r="AL61" s="40"/>
    </row>
    <row r="62" spans="1:38" x14ac:dyDescent="0.2">
      <c r="A62" s="28"/>
      <c r="B62" s="73"/>
      <c r="C62" s="73"/>
      <c r="D62" s="73"/>
      <c r="E62" s="73"/>
      <c r="F62" s="73"/>
      <c r="G62" s="73"/>
      <c r="H62" s="73"/>
      <c r="I62" s="73"/>
      <c r="J62" s="73"/>
      <c r="K62" s="73"/>
      <c r="L62" s="73"/>
      <c r="M62" s="73"/>
      <c r="N62" s="73"/>
      <c r="O62" s="73"/>
      <c r="P62" s="73"/>
      <c r="Q62" s="28"/>
      <c r="R62" s="72"/>
      <c r="S62" s="72"/>
      <c r="T62" s="72"/>
      <c r="U62" s="72"/>
      <c r="V62" s="72"/>
      <c r="W62" s="72"/>
      <c r="X62" s="72"/>
      <c r="Y62" s="72"/>
      <c r="Z62" s="28"/>
      <c r="AA62" s="49"/>
      <c r="AB62" s="33"/>
      <c r="AC62" s="33"/>
      <c r="AD62" s="33"/>
      <c r="AE62" s="33"/>
      <c r="AF62" s="33"/>
      <c r="AG62" s="33"/>
      <c r="AH62" s="40"/>
      <c r="AI62" s="40"/>
      <c r="AJ62" s="40"/>
      <c r="AK62" s="40"/>
      <c r="AL62" s="40"/>
    </row>
    <row r="63" spans="1:38" x14ac:dyDescent="0.2">
      <c r="A63" s="28"/>
      <c r="B63" s="73"/>
      <c r="C63" s="73"/>
      <c r="D63" s="73"/>
      <c r="E63" s="73"/>
      <c r="F63" s="73"/>
      <c r="G63" s="73"/>
      <c r="H63" s="73"/>
      <c r="I63" s="73"/>
      <c r="J63" s="73"/>
      <c r="K63" s="73"/>
      <c r="L63" s="73"/>
      <c r="M63" s="73"/>
      <c r="N63" s="73"/>
      <c r="O63" s="73"/>
      <c r="P63" s="73"/>
      <c r="Q63" s="28"/>
      <c r="R63" s="72"/>
      <c r="S63" s="72"/>
      <c r="T63" s="72"/>
      <c r="U63" s="72"/>
      <c r="V63" s="72"/>
      <c r="W63" s="72"/>
      <c r="X63" s="72"/>
      <c r="Y63" s="72"/>
      <c r="Z63" s="28"/>
      <c r="AA63" s="49"/>
      <c r="AB63" s="33"/>
      <c r="AC63" s="33"/>
      <c r="AD63" s="33"/>
      <c r="AE63" s="33"/>
      <c r="AF63" s="33"/>
      <c r="AG63" s="33"/>
      <c r="AH63" s="40"/>
      <c r="AI63" s="40"/>
      <c r="AJ63" s="40"/>
      <c r="AK63" s="40"/>
      <c r="AL63" s="40"/>
    </row>
    <row r="64" spans="1:38" x14ac:dyDescent="0.2">
      <c r="A64" s="28"/>
      <c r="B64" s="73"/>
      <c r="C64" s="73"/>
      <c r="D64" s="73"/>
      <c r="E64" s="73"/>
      <c r="F64" s="73"/>
      <c r="G64" s="73"/>
      <c r="H64" s="73"/>
      <c r="I64" s="73"/>
      <c r="J64" s="73"/>
      <c r="K64" s="73"/>
      <c r="L64" s="73"/>
      <c r="M64" s="73"/>
      <c r="N64" s="73"/>
      <c r="O64" s="73"/>
      <c r="P64" s="73"/>
      <c r="Q64" s="28"/>
      <c r="R64" s="72"/>
      <c r="S64" s="72"/>
      <c r="T64" s="72"/>
      <c r="U64" s="72"/>
      <c r="V64" s="72"/>
      <c r="W64" s="72"/>
      <c r="X64" s="72"/>
      <c r="Y64" s="72"/>
      <c r="Z64" s="28"/>
      <c r="AA64" s="49"/>
      <c r="AB64" s="33"/>
      <c r="AC64" s="33"/>
      <c r="AD64" s="33"/>
      <c r="AE64" s="33"/>
      <c r="AF64" s="33"/>
      <c r="AG64" s="33"/>
      <c r="AH64" s="40"/>
      <c r="AI64" s="40"/>
      <c r="AJ64" s="40"/>
      <c r="AK64" s="40"/>
      <c r="AL64" s="40"/>
    </row>
    <row r="65" spans="1:38" x14ac:dyDescent="0.2">
      <c r="A65" s="28"/>
      <c r="B65" s="73"/>
      <c r="C65" s="73"/>
      <c r="D65" s="73"/>
      <c r="E65" s="73"/>
      <c r="F65" s="73"/>
      <c r="G65" s="73"/>
      <c r="H65" s="73"/>
      <c r="I65" s="73"/>
      <c r="J65" s="73"/>
      <c r="K65" s="73"/>
      <c r="L65" s="73"/>
      <c r="M65" s="73"/>
      <c r="N65" s="73"/>
      <c r="O65" s="73"/>
      <c r="P65" s="73"/>
      <c r="Q65" s="28"/>
      <c r="R65" s="72"/>
      <c r="S65" s="72"/>
      <c r="T65" s="72"/>
      <c r="U65" s="72"/>
      <c r="V65" s="72"/>
      <c r="W65" s="72"/>
      <c r="X65" s="72"/>
      <c r="Y65" s="72"/>
      <c r="Z65" s="28"/>
      <c r="AA65" s="49"/>
      <c r="AB65" s="33"/>
      <c r="AC65" s="33"/>
      <c r="AD65" s="33"/>
      <c r="AE65" s="33"/>
      <c r="AF65" s="33"/>
      <c r="AG65" s="33"/>
      <c r="AH65" s="40"/>
      <c r="AI65" s="40"/>
      <c r="AJ65" s="40"/>
      <c r="AK65" s="40"/>
      <c r="AL65" s="40"/>
    </row>
    <row r="66" spans="1:38" ht="6" customHeight="1" x14ac:dyDescent="0.2">
      <c r="A66" s="28"/>
      <c r="B66" s="25"/>
      <c r="C66" s="28"/>
      <c r="D66" s="28"/>
      <c r="E66" s="28"/>
      <c r="F66" s="28"/>
      <c r="G66" s="28"/>
      <c r="H66" s="28"/>
      <c r="I66" s="28"/>
      <c r="J66" s="28"/>
      <c r="K66" s="28"/>
      <c r="L66" s="28"/>
      <c r="M66" s="28"/>
      <c r="N66" s="28"/>
      <c r="O66" s="28"/>
      <c r="P66" s="28"/>
      <c r="Q66" s="28"/>
      <c r="R66" s="28"/>
      <c r="S66" s="28"/>
      <c r="T66" s="28"/>
      <c r="U66" s="28"/>
      <c r="V66" s="28"/>
      <c r="W66" s="28"/>
      <c r="X66" s="28"/>
      <c r="Y66" s="28"/>
      <c r="Z66" s="28"/>
      <c r="AA66" s="40"/>
      <c r="AB66" s="40"/>
      <c r="AC66" s="40"/>
      <c r="AD66" s="40"/>
      <c r="AE66" s="40"/>
      <c r="AF66" s="40"/>
      <c r="AG66" s="40"/>
      <c r="AH66" s="40"/>
      <c r="AI66" s="40"/>
      <c r="AJ66" s="40"/>
      <c r="AK66" s="40"/>
      <c r="AL66" s="40"/>
    </row>
    <row r="67" spans="1:38" ht="21" customHeight="1" x14ac:dyDescent="0.2">
      <c r="A67" s="74" t="s">
        <v>77</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40"/>
      <c r="AB67" s="40"/>
      <c r="AC67" s="46"/>
      <c r="AD67" s="40"/>
      <c r="AE67" s="40"/>
      <c r="AF67" s="40"/>
      <c r="AG67" s="40"/>
      <c r="AH67" s="40"/>
      <c r="AI67" s="40"/>
      <c r="AJ67" s="40"/>
      <c r="AK67" s="40"/>
      <c r="AL67" s="40"/>
    </row>
    <row r="68" spans="1:38" ht="3"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40"/>
      <c r="AB68" s="40"/>
      <c r="AC68" s="40"/>
      <c r="AD68" s="40"/>
      <c r="AE68" s="40"/>
      <c r="AF68" s="40"/>
      <c r="AG68" s="40"/>
      <c r="AH68" s="40"/>
      <c r="AI68" s="40"/>
      <c r="AJ68" s="40"/>
      <c r="AK68" s="40"/>
      <c r="AL68" s="40"/>
    </row>
    <row r="69" spans="1:38" x14ac:dyDescent="0.2">
      <c r="A69" s="28"/>
      <c r="B69" s="25" t="s">
        <v>122</v>
      </c>
      <c r="C69" s="28"/>
      <c r="D69" s="28"/>
      <c r="E69" s="28"/>
      <c r="F69" s="28"/>
      <c r="G69" s="28"/>
      <c r="H69" s="28"/>
      <c r="I69" s="28"/>
      <c r="J69" s="28"/>
      <c r="K69" s="28"/>
      <c r="L69" s="28"/>
      <c r="M69" s="25" t="s">
        <v>244</v>
      </c>
      <c r="N69" s="28"/>
      <c r="O69" s="28"/>
      <c r="P69" s="28"/>
      <c r="Q69" s="28"/>
      <c r="R69" s="28"/>
      <c r="S69" s="28"/>
      <c r="T69" s="28"/>
      <c r="U69" s="28"/>
      <c r="V69" s="28"/>
      <c r="W69" s="28"/>
      <c r="X69" s="28"/>
      <c r="Y69" s="28"/>
      <c r="Z69" s="28"/>
      <c r="AA69" s="40"/>
      <c r="AB69" s="40"/>
      <c r="AC69" s="40"/>
      <c r="AD69" s="40"/>
      <c r="AE69" s="40"/>
      <c r="AF69" s="40"/>
      <c r="AG69" s="40"/>
      <c r="AH69" s="40"/>
      <c r="AI69" s="40"/>
      <c r="AJ69" s="40"/>
      <c r="AK69" s="40"/>
      <c r="AL69" s="40"/>
    </row>
    <row r="70" spans="1:38" ht="3" customHeight="1" x14ac:dyDescent="0.2">
      <c r="A70" s="28"/>
      <c r="B70" s="28"/>
      <c r="C70" s="28"/>
      <c r="D70" s="28"/>
      <c r="E70" s="28"/>
      <c r="F70" s="28"/>
      <c r="G70" s="28"/>
      <c r="H70" s="28"/>
      <c r="I70" s="28"/>
      <c r="J70" s="28"/>
      <c r="K70" s="28"/>
      <c r="L70" s="28"/>
      <c r="M70" s="25"/>
      <c r="N70" s="25"/>
      <c r="O70" s="25"/>
      <c r="P70" s="25"/>
      <c r="Q70" s="25"/>
      <c r="R70" s="25"/>
      <c r="S70" s="25"/>
      <c r="T70" s="25"/>
      <c r="U70" s="25"/>
      <c r="V70" s="25"/>
      <c r="W70" s="28"/>
      <c r="X70" s="28"/>
      <c r="Y70" s="28"/>
      <c r="Z70" s="28"/>
      <c r="AA70" s="40"/>
      <c r="AB70" s="40"/>
      <c r="AC70" s="40"/>
      <c r="AD70" s="40"/>
      <c r="AE70" s="40"/>
      <c r="AF70" s="40"/>
      <c r="AG70" s="40"/>
      <c r="AH70" s="40"/>
      <c r="AI70" s="40"/>
      <c r="AJ70" s="40"/>
      <c r="AK70" s="40"/>
      <c r="AL70" s="40"/>
    </row>
    <row r="71" spans="1:38" x14ac:dyDescent="0.2">
      <c r="A71" s="28"/>
      <c r="B71" s="77"/>
      <c r="C71" s="77"/>
      <c r="D71" s="77"/>
      <c r="E71" s="77"/>
      <c r="F71" s="77"/>
      <c r="G71" s="77"/>
      <c r="H71" s="77"/>
      <c r="I71" s="77"/>
      <c r="J71" s="77"/>
      <c r="K71" s="77"/>
      <c r="L71" s="25"/>
      <c r="M71" s="25"/>
      <c r="N71" s="25"/>
      <c r="O71" s="25"/>
      <c r="P71" s="25"/>
      <c r="Q71" s="25"/>
      <c r="R71" s="25"/>
      <c r="S71" s="25"/>
      <c r="T71" s="25"/>
      <c r="U71" s="25"/>
      <c r="V71" s="25"/>
      <c r="W71" s="28"/>
      <c r="X71" s="28"/>
      <c r="Y71" s="28"/>
      <c r="Z71" s="28"/>
      <c r="AA71" s="40"/>
      <c r="AB71" s="40"/>
      <c r="AC71" s="40"/>
      <c r="AD71" s="40"/>
      <c r="AE71" s="40"/>
      <c r="AF71" s="40"/>
      <c r="AG71" s="40"/>
      <c r="AH71" s="40"/>
      <c r="AI71" s="40"/>
      <c r="AJ71" s="40"/>
      <c r="AK71" s="40"/>
      <c r="AL71" s="40"/>
    </row>
    <row r="72" spans="1:38" x14ac:dyDescent="0.2">
      <c r="A72" s="28"/>
      <c r="B72" s="25"/>
      <c r="C72" s="28"/>
      <c r="D72" s="28"/>
      <c r="E72" s="28"/>
      <c r="F72" s="28"/>
      <c r="G72" s="28"/>
      <c r="H72" s="28"/>
      <c r="I72" s="28"/>
      <c r="J72" s="28"/>
      <c r="K72" s="28"/>
      <c r="L72" s="25"/>
      <c r="M72" s="25"/>
      <c r="N72" s="25"/>
      <c r="O72" s="25"/>
      <c r="P72" s="25"/>
      <c r="Q72" s="25"/>
      <c r="R72" s="25"/>
      <c r="S72" s="25"/>
      <c r="T72" s="25"/>
      <c r="U72" s="25"/>
      <c r="V72" s="25"/>
      <c r="W72" s="28"/>
      <c r="X72" s="28"/>
      <c r="Y72" s="28"/>
      <c r="Z72" s="28"/>
      <c r="AA72" s="40"/>
      <c r="AB72" s="40"/>
      <c r="AC72" s="40"/>
      <c r="AD72" s="40"/>
      <c r="AE72" s="40"/>
      <c r="AF72" s="40"/>
      <c r="AG72" s="40"/>
      <c r="AH72" s="40"/>
      <c r="AI72" s="40"/>
      <c r="AJ72" s="40"/>
      <c r="AK72" s="40"/>
      <c r="AL72" s="40"/>
    </row>
    <row r="73" spans="1:38" x14ac:dyDescent="0.2">
      <c r="A73" s="28"/>
      <c r="B73" s="72" t="s">
        <v>266</v>
      </c>
      <c r="C73" s="72"/>
      <c r="D73" s="72"/>
      <c r="E73" s="72"/>
      <c r="F73" s="72"/>
      <c r="G73" s="72"/>
      <c r="H73" s="72"/>
      <c r="I73" s="72"/>
      <c r="J73" s="72"/>
      <c r="K73" s="72"/>
      <c r="L73" s="25"/>
      <c r="M73" s="25"/>
      <c r="N73" s="25"/>
      <c r="O73" s="25"/>
      <c r="P73" s="25"/>
      <c r="Q73" s="25"/>
      <c r="R73" s="25"/>
      <c r="S73" s="25"/>
      <c r="T73" s="25"/>
      <c r="U73" s="25"/>
      <c r="V73" s="25"/>
      <c r="W73" s="28"/>
      <c r="X73" s="28"/>
      <c r="Y73" s="28"/>
      <c r="Z73" s="28"/>
      <c r="AA73" s="40"/>
      <c r="AB73" s="40"/>
      <c r="AC73" s="40"/>
      <c r="AD73" s="40"/>
      <c r="AE73" s="40"/>
      <c r="AF73" s="40"/>
      <c r="AG73" s="40"/>
      <c r="AH73" s="40"/>
      <c r="AI73" s="40"/>
      <c r="AJ73" s="40"/>
      <c r="AK73" s="40"/>
      <c r="AL73" s="40"/>
    </row>
    <row r="74" spans="1:38" x14ac:dyDescent="0.2">
      <c r="A74" s="28"/>
      <c r="B74" s="72"/>
      <c r="C74" s="72"/>
      <c r="D74" s="72"/>
      <c r="E74" s="72"/>
      <c r="F74" s="72"/>
      <c r="G74" s="72"/>
      <c r="H74" s="72"/>
      <c r="I74" s="72"/>
      <c r="J74" s="72"/>
      <c r="K74" s="72"/>
      <c r="L74" s="25"/>
      <c r="M74" s="25"/>
      <c r="N74" s="25"/>
      <c r="O74" s="25"/>
      <c r="P74" s="25"/>
      <c r="Q74" s="25"/>
      <c r="R74" s="25"/>
      <c r="S74" s="25"/>
      <c r="T74" s="25"/>
      <c r="U74" s="93" t="s">
        <v>66</v>
      </c>
      <c r="V74" s="93"/>
      <c r="W74" s="67"/>
      <c r="X74" s="93" t="s">
        <v>67</v>
      </c>
      <c r="Y74" s="93"/>
      <c r="Z74" s="28"/>
      <c r="AA74" s="40"/>
      <c r="AB74" s="40"/>
      <c r="AC74" s="40"/>
      <c r="AD74" s="40"/>
      <c r="AE74" s="40"/>
      <c r="AF74" s="40"/>
      <c r="AG74" s="40"/>
      <c r="AH74" s="40"/>
      <c r="AI74" s="40"/>
      <c r="AJ74" s="40"/>
      <c r="AK74" s="40"/>
      <c r="AL74" s="40"/>
    </row>
    <row r="75" spans="1:38" ht="3" customHeight="1" x14ac:dyDescent="0.2">
      <c r="A75" s="28"/>
      <c r="B75" s="28"/>
      <c r="C75" s="28"/>
      <c r="D75" s="28"/>
      <c r="E75" s="28"/>
      <c r="F75" s="28"/>
      <c r="G75" s="28"/>
      <c r="H75" s="28"/>
      <c r="I75" s="28"/>
      <c r="J75" s="28"/>
      <c r="K75" s="28"/>
      <c r="L75" s="28"/>
      <c r="M75" s="28"/>
      <c r="N75" s="28"/>
      <c r="O75" s="28"/>
      <c r="P75" s="28"/>
      <c r="Q75" s="28"/>
      <c r="R75" s="28"/>
      <c r="S75" s="28"/>
      <c r="T75" s="28"/>
      <c r="U75" s="93"/>
      <c r="V75" s="93"/>
      <c r="W75" s="28"/>
      <c r="X75" s="93"/>
      <c r="Y75" s="93"/>
      <c r="Z75" s="28"/>
      <c r="AA75" s="40"/>
      <c r="AB75" s="40"/>
      <c r="AC75" s="40"/>
      <c r="AD75" s="40"/>
      <c r="AE75" s="40"/>
      <c r="AF75" s="40"/>
      <c r="AG75" s="40"/>
      <c r="AH75" s="40"/>
      <c r="AI75" s="40"/>
      <c r="AJ75" s="40"/>
      <c r="AK75" s="40"/>
      <c r="AL75" s="40"/>
    </row>
    <row r="76" spans="1:38" ht="14.45" customHeight="1" x14ac:dyDescent="0.2">
      <c r="A76" s="28"/>
      <c r="B76" s="25" t="s">
        <v>119</v>
      </c>
      <c r="C76" s="28"/>
      <c r="D76" s="28"/>
      <c r="E76" s="28"/>
      <c r="F76" s="28"/>
      <c r="G76" s="28"/>
      <c r="H76" s="28"/>
      <c r="I76" s="28"/>
      <c r="J76" s="28"/>
      <c r="K76" s="28"/>
      <c r="L76" s="28"/>
      <c r="M76" s="28"/>
      <c r="N76" s="28"/>
      <c r="O76" s="28"/>
      <c r="P76" s="28"/>
      <c r="Q76" s="28"/>
      <c r="R76" s="28"/>
      <c r="S76" s="26" t="s">
        <v>79</v>
      </c>
      <c r="T76" s="28"/>
      <c r="U76" s="93"/>
      <c r="V76" s="93"/>
      <c r="W76" s="67"/>
      <c r="X76" s="93"/>
      <c r="Y76" s="93"/>
      <c r="Z76" s="28"/>
      <c r="AA76" s="40"/>
      <c r="AB76" s="40"/>
      <c r="AC76" s="40"/>
      <c r="AD76" s="40"/>
      <c r="AE76" s="40"/>
      <c r="AF76" s="40"/>
      <c r="AG76" s="40"/>
      <c r="AH76" s="40"/>
      <c r="AI76" s="40"/>
      <c r="AJ76" s="40"/>
      <c r="AK76" s="40"/>
      <c r="AL76" s="40"/>
    </row>
    <row r="77" spans="1:38" x14ac:dyDescent="0.2">
      <c r="A77" s="28"/>
      <c r="B77" s="77"/>
      <c r="C77" s="77"/>
      <c r="D77" s="77"/>
      <c r="E77" s="77"/>
      <c r="F77" s="77"/>
      <c r="G77" s="77"/>
      <c r="H77" s="77"/>
      <c r="I77" s="77"/>
      <c r="J77" s="77"/>
      <c r="K77" s="77"/>
      <c r="L77" s="77"/>
      <c r="M77" s="77"/>
      <c r="N77" s="77"/>
      <c r="O77" s="77"/>
      <c r="P77" s="77"/>
      <c r="Q77" s="77"/>
      <c r="R77" s="28"/>
      <c r="S77" s="68"/>
      <c r="T77" s="28"/>
      <c r="U77" s="76" t="str">
        <f>IFERROR(VLOOKUP(B77,Data!B49:H100,3,0),"")</f>
        <v/>
      </c>
      <c r="V77" s="76"/>
      <c r="W77" s="28"/>
      <c r="X77" s="76" t="str">
        <f>IF(ISNUMBER(S77),S77*U77,"")</f>
        <v/>
      </c>
      <c r="Y77" s="76"/>
      <c r="Z77" s="28"/>
      <c r="AA77" s="40"/>
      <c r="AB77" s="40"/>
      <c r="AC77" s="40"/>
      <c r="AD77" s="40"/>
      <c r="AE77" s="40"/>
      <c r="AF77" s="40"/>
      <c r="AG77" s="40"/>
      <c r="AH77" s="40"/>
      <c r="AI77" s="40"/>
      <c r="AJ77" s="40"/>
      <c r="AK77" s="40"/>
      <c r="AL77" s="40"/>
    </row>
    <row r="78" spans="1:38" ht="3"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40"/>
      <c r="AB78" s="40"/>
      <c r="AC78" s="40"/>
      <c r="AD78" s="40"/>
      <c r="AE78" s="40"/>
      <c r="AF78" s="40"/>
      <c r="AG78" s="40"/>
      <c r="AH78" s="40"/>
      <c r="AI78" s="40"/>
      <c r="AJ78" s="40"/>
      <c r="AK78" s="40"/>
      <c r="AL78" s="40"/>
    </row>
    <row r="79" spans="1:38" x14ac:dyDescent="0.2">
      <c r="A79" s="28"/>
      <c r="B79" s="77"/>
      <c r="C79" s="77"/>
      <c r="D79" s="77"/>
      <c r="E79" s="77"/>
      <c r="F79" s="77"/>
      <c r="G79" s="77"/>
      <c r="H79" s="77"/>
      <c r="I79" s="77"/>
      <c r="J79" s="77"/>
      <c r="K79" s="77"/>
      <c r="L79" s="77"/>
      <c r="M79" s="77"/>
      <c r="N79" s="77"/>
      <c r="O79" s="77"/>
      <c r="P79" s="77"/>
      <c r="Q79" s="77"/>
      <c r="R79" s="28"/>
      <c r="S79" s="68"/>
      <c r="T79" s="28"/>
      <c r="U79" s="76" t="str">
        <f>IFERROR(VLOOKUP(B79,Data!B51:H102,3,0),"")</f>
        <v/>
      </c>
      <c r="V79" s="76"/>
      <c r="W79" s="28"/>
      <c r="X79" s="76" t="str">
        <f>IF(ISNUMBER(S79),S79*U79,"")</f>
        <v/>
      </c>
      <c r="Y79" s="76"/>
      <c r="Z79" s="28"/>
      <c r="AA79" s="40"/>
      <c r="AB79" s="40"/>
      <c r="AC79" s="40"/>
      <c r="AD79" s="40"/>
      <c r="AE79" s="40"/>
      <c r="AF79" s="40"/>
      <c r="AG79" s="40"/>
      <c r="AH79" s="40"/>
      <c r="AI79" s="40"/>
      <c r="AJ79" s="40"/>
      <c r="AK79" s="40"/>
      <c r="AL79" s="40"/>
    </row>
    <row r="80" spans="1:38" ht="3" customHeight="1" x14ac:dyDescent="0.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40"/>
      <c r="AB80" s="40"/>
      <c r="AC80" s="40"/>
      <c r="AD80" s="40"/>
      <c r="AE80" s="40"/>
      <c r="AF80" s="40"/>
      <c r="AG80" s="40"/>
      <c r="AH80" s="40"/>
      <c r="AI80" s="40"/>
      <c r="AJ80" s="40"/>
      <c r="AK80" s="40"/>
      <c r="AL80" s="40"/>
    </row>
    <row r="81" spans="1:38" x14ac:dyDescent="0.2">
      <c r="A81" s="28"/>
      <c r="B81" s="77"/>
      <c r="C81" s="77"/>
      <c r="D81" s="77"/>
      <c r="E81" s="77"/>
      <c r="F81" s="77"/>
      <c r="G81" s="77"/>
      <c r="H81" s="77"/>
      <c r="I81" s="77"/>
      <c r="J81" s="77"/>
      <c r="K81" s="77"/>
      <c r="L81" s="77"/>
      <c r="M81" s="77"/>
      <c r="N81" s="77"/>
      <c r="O81" s="77"/>
      <c r="P81" s="77"/>
      <c r="Q81" s="77"/>
      <c r="R81" s="28"/>
      <c r="S81" s="68"/>
      <c r="T81" s="28"/>
      <c r="U81" s="76" t="str">
        <f>IFERROR(VLOOKUP(B81,Data!B53:H104,3,0),"")</f>
        <v/>
      </c>
      <c r="V81" s="76"/>
      <c r="W81" s="28"/>
      <c r="X81" s="76" t="str">
        <f>IF(ISNUMBER(S81),S81*U81,"")</f>
        <v/>
      </c>
      <c r="Y81" s="76"/>
      <c r="Z81" s="28"/>
      <c r="AA81" s="40"/>
      <c r="AB81" s="40"/>
      <c r="AC81" s="40"/>
      <c r="AD81" s="40"/>
      <c r="AE81" s="40"/>
      <c r="AF81" s="40"/>
      <c r="AG81" s="40"/>
      <c r="AH81" s="40"/>
      <c r="AI81" s="40"/>
      <c r="AJ81" s="40"/>
      <c r="AK81" s="40"/>
      <c r="AL81" s="40"/>
    </row>
    <row r="82" spans="1:38" ht="3" customHeight="1" x14ac:dyDescent="0.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40"/>
      <c r="AB82" s="40"/>
      <c r="AC82" s="40"/>
      <c r="AD82" s="40"/>
      <c r="AE82" s="40"/>
      <c r="AF82" s="40"/>
      <c r="AG82" s="40"/>
      <c r="AH82" s="40"/>
      <c r="AI82" s="40"/>
      <c r="AJ82" s="40"/>
      <c r="AK82" s="40"/>
      <c r="AL82" s="40"/>
    </row>
    <row r="83" spans="1:38" x14ac:dyDescent="0.2">
      <c r="A83" s="28"/>
      <c r="B83" s="77"/>
      <c r="C83" s="77"/>
      <c r="D83" s="77"/>
      <c r="E83" s="77"/>
      <c r="F83" s="77"/>
      <c r="G83" s="77"/>
      <c r="H83" s="77"/>
      <c r="I83" s="77"/>
      <c r="J83" s="77"/>
      <c r="K83" s="77"/>
      <c r="L83" s="77"/>
      <c r="M83" s="77"/>
      <c r="N83" s="77"/>
      <c r="O83" s="77"/>
      <c r="P83" s="77"/>
      <c r="Q83" s="77"/>
      <c r="R83" s="28"/>
      <c r="S83" s="68"/>
      <c r="T83" s="28"/>
      <c r="U83" s="76" t="str">
        <f>IFERROR(VLOOKUP(B83,Data!B55:H106,3,0),"")</f>
        <v/>
      </c>
      <c r="V83" s="76"/>
      <c r="W83" s="28"/>
      <c r="X83" s="76" t="str">
        <f>IF(ISNUMBER(S83),S83*U83,"")</f>
        <v/>
      </c>
      <c r="Y83" s="76"/>
      <c r="Z83" s="28"/>
      <c r="AA83" s="40"/>
      <c r="AB83" s="40"/>
      <c r="AC83" s="40"/>
      <c r="AD83" s="40"/>
      <c r="AE83" s="40"/>
      <c r="AF83" s="40"/>
      <c r="AG83" s="40"/>
      <c r="AH83" s="40"/>
      <c r="AI83" s="40"/>
      <c r="AJ83" s="40"/>
      <c r="AK83" s="40"/>
      <c r="AL83" s="40"/>
    </row>
    <row r="84" spans="1:38" ht="3" customHeight="1" x14ac:dyDescent="0.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40"/>
      <c r="AB84" s="40"/>
      <c r="AC84" s="40"/>
      <c r="AD84" s="40"/>
      <c r="AE84" s="40"/>
      <c r="AF84" s="40"/>
      <c r="AG84" s="40"/>
      <c r="AH84" s="40"/>
      <c r="AI84" s="40"/>
      <c r="AJ84" s="40"/>
      <c r="AK84" s="40"/>
      <c r="AL84" s="40"/>
    </row>
    <row r="85" spans="1:38" x14ac:dyDescent="0.2">
      <c r="A85" s="28"/>
      <c r="B85" s="25" t="s">
        <v>81</v>
      </c>
      <c r="C85" s="28"/>
      <c r="D85" s="28"/>
      <c r="E85" s="28"/>
      <c r="F85" s="28"/>
      <c r="G85" s="28"/>
      <c r="H85" s="28"/>
      <c r="I85" s="28"/>
      <c r="J85" s="28"/>
      <c r="K85" s="28"/>
      <c r="L85" s="28"/>
      <c r="M85" s="28"/>
      <c r="N85" s="28"/>
      <c r="O85" s="28"/>
      <c r="P85" s="28"/>
      <c r="Q85" s="28"/>
      <c r="R85" s="25"/>
      <c r="S85" s="28"/>
      <c r="T85" s="28"/>
      <c r="U85" s="28"/>
      <c r="V85" s="28"/>
      <c r="W85" s="28"/>
      <c r="X85" s="28"/>
      <c r="Y85" s="28"/>
      <c r="Z85" s="28"/>
      <c r="AA85" s="40"/>
      <c r="AB85" s="40"/>
      <c r="AC85" s="40"/>
      <c r="AD85" s="40"/>
      <c r="AE85" s="40"/>
      <c r="AF85" s="40"/>
      <c r="AG85" s="40"/>
      <c r="AH85" s="40"/>
      <c r="AI85" s="40"/>
      <c r="AJ85" s="40"/>
      <c r="AK85" s="40"/>
      <c r="AL85" s="40"/>
    </row>
    <row r="86" spans="1:38" ht="3" customHeight="1" x14ac:dyDescent="0.2">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40"/>
      <c r="AB86" s="40"/>
      <c r="AC86" s="40"/>
      <c r="AD86" s="40"/>
      <c r="AE86" s="40"/>
      <c r="AF86" s="40"/>
      <c r="AG86" s="40"/>
      <c r="AH86" s="40"/>
      <c r="AI86" s="40"/>
      <c r="AJ86" s="40"/>
      <c r="AK86" s="40"/>
      <c r="AL86" s="40"/>
    </row>
    <row r="87" spans="1:38" ht="21" customHeight="1" x14ac:dyDescent="0.2">
      <c r="A87" s="74" t="s">
        <v>85</v>
      </c>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40"/>
      <c r="AB87" s="40"/>
      <c r="AC87" s="40"/>
      <c r="AD87" s="40"/>
      <c r="AE87" s="40"/>
      <c r="AF87" s="40"/>
      <c r="AG87" s="40"/>
      <c r="AH87" s="40"/>
      <c r="AI87" s="40"/>
      <c r="AJ87" s="40"/>
      <c r="AK87" s="40"/>
      <c r="AL87" s="40"/>
    </row>
    <row r="88" spans="1:38" ht="3"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40"/>
      <c r="AB88" s="40"/>
      <c r="AC88" s="40"/>
      <c r="AD88" s="40"/>
      <c r="AE88" s="40"/>
      <c r="AF88" s="40"/>
      <c r="AG88" s="40"/>
      <c r="AH88" s="40"/>
      <c r="AI88" s="40"/>
      <c r="AJ88" s="40"/>
      <c r="AK88" s="40"/>
      <c r="AL88" s="40"/>
    </row>
    <row r="89" spans="1:38" x14ac:dyDescent="0.2">
      <c r="A89" s="28"/>
      <c r="B89" s="25" t="s">
        <v>93</v>
      </c>
      <c r="C89" s="28"/>
      <c r="D89" s="28"/>
      <c r="E89" s="28"/>
      <c r="F89" s="28"/>
      <c r="G89" s="28"/>
      <c r="H89" s="28"/>
      <c r="I89" s="28"/>
      <c r="J89" s="28"/>
      <c r="K89" s="25" t="s">
        <v>94</v>
      </c>
      <c r="L89" s="28"/>
      <c r="M89" s="28"/>
      <c r="N89" s="28"/>
      <c r="O89" s="28"/>
      <c r="P89" s="28"/>
      <c r="Q89" s="28"/>
      <c r="R89" s="28"/>
      <c r="S89" s="28"/>
      <c r="T89" s="28"/>
      <c r="U89" s="28"/>
      <c r="V89" s="28"/>
      <c r="W89" s="28"/>
      <c r="X89" s="28"/>
      <c r="Y89" s="28"/>
      <c r="Z89" s="28"/>
      <c r="AA89" s="40"/>
      <c r="AB89" s="40"/>
      <c r="AC89" s="40"/>
      <c r="AD89" s="40"/>
      <c r="AE89" s="40"/>
      <c r="AF89" s="40"/>
      <c r="AG89" s="40"/>
      <c r="AH89" s="40"/>
      <c r="AI89" s="40"/>
      <c r="AJ89" s="40"/>
      <c r="AK89" s="40"/>
      <c r="AL89" s="40"/>
    </row>
    <row r="90" spans="1:38" x14ac:dyDescent="0.2">
      <c r="A90" s="28"/>
      <c r="B90" s="78"/>
      <c r="C90" s="78"/>
      <c r="D90" s="78"/>
      <c r="E90" s="78"/>
      <c r="F90" s="78"/>
      <c r="G90" s="78"/>
      <c r="H90" s="78"/>
      <c r="I90" s="78"/>
      <c r="J90" s="28"/>
      <c r="K90" s="79"/>
      <c r="L90" s="79"/>
      <c r="M90" s="79"/>
      <c r="N90" s="79"/>
      <c r="O90" s="79"/>
      <c r="P90" s="79"/>
      <c r="Q90" s="79"/>
      <c r="R90" s="79"/>
      <c r="S90" s="79"/>
      <c r="T90" s="79"/>
      <c r="U90" s="79"/>
      <c r="V90" s="79"/>
      <c r="W90" s="79"/>
      <c r="X90" s="79"/>
      <c r="Y90" s="79"/>
      <c r="Z90" s="28"/>
      <c r="AA90" s="40"/>
      <c r="AB90" s="40"/>
      <c r="AC90" s="40"/>
      <c r="AD90" s="40"/>
      <c r="AE90" s="40"/>
      <c r="AF90" s="40"/>
      <c r="AG90" s="40"/>
      <c r="AH90" s="40"/>
      <c r="AI90" s="40"/>
      <c r="AJ90" s="40"/>
      <c r="AK90" s="40"/>
      <c r="AL90" s="40"/>
    </row>
    <row r="91" spans="1:38" ht="3" customHeight="1" x14ac:dyDescent="0.2">
      <c r="A91" s="28"/>
      <c r="B91" s="28"/>
      <c r="C91" s="28"/>
      <c r="D91" s="28"/>
      <c r="E91" s="28"/>
      <c r="F91" s="28"/>
      <c r="G91" s="28"/>
      <c r="H91" s="28"/>
      <c r="I91" s="28"/>
      <c r="J91" s="28"/>
      <c r="K91" s="79"/>
      <c r="L91" s="79"/>
      <c r="M91" s="79"/>
      <c r="N91" s="79"/>
      <c r="O91" s="79"/>
      <c r="P91" s="79"/>
      <c r="Q91" s="79"/>
      <c r="R91" s="79"/>
      <c r="S91" s="79"/>
      <c r="T91" s="79"/>
      <c r="U91" s="79"/>
      <c r="V91" s="79"/>
      <c r="W91" s="79"/>
      <c r="X91" s="79"/>
      <c r="Y91" s="79"/>
      <c r="Z91" s="28"/>
      <c r="AA91" s="40"/>
      <c r="AB91" s="40"/>
      <c r="AC91" s="40"/>
      <c r="AD91" s="40"/>
      <c r="AE91" s="40"/>
      <c r="AF91" s="40"/>
      <c r="AG91" s="40"/>
      <c r="AH91" s="40"/>
      <c r="AI91" s="40"/>
      <c r="AJ91" s="40"/>
      <c r="AK91" s="40"/>
      <c r="AL91" s="40"/>
    </row>
    <row r="92" spans="1:38" ht="14.45" customHeight="1" x14ac:dyDescent="0.2">
      <c r="A92" s="28"/>
      <c r="B92" s="80" t="s">
        <v>160</v>
      </c>
      <c r="C92" s="80"/>
      <c r="D92" s="80"/>
      <c r="E92" s="80"/>
      <c r="F92" s="80"/>
      <c r="G92" s="80"/>
      <c r="H92" s="80"/>
      <c r="I92" s="80"/>
      <c r="J92" s="28"/>
      <c r="K92" s="79"/>
      <c r="L92" s="79"/>
      <c r="M92" s="79"/>
      <c r="N92" s="79"/>
      <c r="O92" s="79"/>
      <c r="P92" s="79"/>
      <c r="Q92" s="79"/>
      <c r="R92" s="79"/>
      <c r="S92" s="79"/>
      <c r="T92" s="79"/>
      <c r="U92" s="79"/>
      <c r="V92" s="79"/>
      <c r="W92" s="79"/>
      <c r="X92" s="79"/>
      <c r="Y92" s="79"/>
      <c r="Z92" s="28"/>
      <c r="AA92" s="40"/>
      <c r="AB92" s="40"/>
      <c r="AC92" s="40"/>
      <c r="AD92" s="40"/>
      <c r="AE92" s="40"/>
      <c r="AF92" s="40"/>
      <c r="AG92" s="40"/>
      <c r="AH92" s="40"/>
      <c r="AI92" s="40"/>
      <c r="AJ92" s="40"/>
      <c r="AK92" s="40"/>
      <c r="AL92" s="40"/>
    </row>
    <row r="93" spans="1:38" x14ac:dyDescent="0.2">
      <c r="A93" s="28"/>
      <c r="B93" s="80"/>
      <c r="C93" s="80"/>
      <c r="D93" s="80"/>
      <c r="E93" s="80"/>
      <c r="F93" s="80"/>
      <c r="G93" s="80"/>
      <c r="H93" s="80"/>
      <c r="I93" s="80"/>
      <c r="J93" s="28"/>
      <c r="K93" s="79"/>
      <c r="L93" s="79"/>
      <c r="M93" s="79"/>
      <c r="N93" s="79"/>
      <c r="O93" s="79"/>
      <c r="P93" s="79"/>
      <c r="Q93" s="79"/>
      <c r="R93" s="79"/>
      <c r="S93" s="79"/>
      <c r="T93" s="79"/>
      <c r="U93" s="79"/>
      <c r="V93" s="79"/>
      <c r="W93" s="79"/>
      <c r="X93" s="79"/>
      <c r="Y93" s="79"/>
      <c r="Z93" s="28"/>
      <c r="AA93" s="40"/>
      <c r="AB93" s="40"/>
      <c r="AC93" s="40"/>
      <c r="AD93" s="40"/>
      <c r="AE93" s="40"/>
      <c r="AF93" s="40"/>
      <c r="AG93" s="40"/>
      <c r="AH93" s="40"/>
      <c r="AI93" s="40"/>
      <c r="AJ93" s="40"/>
      <c r="AK93" s="40"/>
      <c r="AL93" s="40"/>
    </row>
    <row r="94" spans="1:38" x14ac:dyDescent="0.2">
      <c r="A94" s="28"/>
      <c r="B94" s="80"/>
      <c r="C94" s="80"/>
      <c r="D94" s="80"/>
      <c r="E94" s="80"/>
      <c r="F94" s="80"/>
      <c r="G94" s="80"/>
      <c r="H94" s="80"/>
      <c r="I94" s="80"/>
      <c r="J94" s="28"/>
      <c r="K94" s="79"/>
      <c r="L94" s="79"/>
      <c r="M94" s="79"/>
      <c r="N94" s="79"/>
      <c r="O94" s="79"/>
      <c r="P94" s="79"/>
      <c r="Q94" s="79"/>
      <c r="R94" s="79"/>
      <c r="S94" s="79"/>
      <c r="T94" s="79"/>
      <c r="U94" s="79"/>
      <c r="V94" s="79"/>
      <c r="W94" s="79"/>
      <c r="X94" s="79"/>
      <c r="Y94" s="79"/>
      <c r="Z94" s="28"/>
      <c r="AA94" s="40"/>
      <c r="AB94" s="40"/>
      <c r="AC94" s="40"/>
      <c r="AD94" s="40"/>
      <c r="AE94" s="40"/>
      <c r="AF94" s="40"/>
      <c r="AG94" s="40"/>
      <c r="AH94" s="40"/>
      <c r="AI94" s="40"/>
      <c r="AJ94" s="40"/>
      <c r="AK94" s="40"/>
      <c r="AL94" s="40"/>
    </row>
    <row r="95" spans="1:38" x14ac:dyDescent="0.2">
      <c r="A95" s="28"/>
      <c r="B95" s="80"/>
      <c r="C95" s="80"/>
      <c r="D95" s="80"/>
      <c r="E95" s="80"/>
      <c r="F95" s="80"/>
      <c r="G95" s="80"/>
      <c r="H95" s="80"/>
      <c r="I95" s="80"/>
      <c r="J95" s="28"/>
      <c r="K95" s="79"/>
      <c r="L95" s="79"/>
      <c r="M95" s="79"/>
      <c r="N95" s="79"/>
      <c r="O95" s="79"/>
      <c r="P95" s="79"/>
      <c r="Q95" s="79"/>
      <c r="R95" s="79"/>
      <c r="S95" s="79"/>
      <c r="T95" s="79"/>
      <c r="U95" s="79"/>
      <c r="V95" s="79"/>
      <c r="W95" s="79"/>
      <c r="X95" s="79"/>
      <c r="Y95" s="79"/>
      <c r="Z95" s="28"/>
      <c r="AA95" s="40"/>
      <c r="AB95" s="40"/>
      <c r="AC95" s="40"/>
      <c r="AD95" s="40"/>
      <c r="AE95" s="40"/>
      <c r="AF95" s="40"/>
      <c r="AG95" s="40"/>
      <c r="AH95" s="40"/>
      <c r="AI95" s="40"/>
      <c r="AJ95" s="40"/>
      <c r="AK95" s="40"/>
      <c r="AL95" s="40"/>
    </row>
    <row r="96" spans="1:38" ht="3"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40"/>
      <c r="AB96" s="40"/>
      <c r="AC96" s="40"/>
      <c r="AD96" s="40"/>
      <c r="AE96" s="40"/>
      <c r="AF96" s="40"/>
      <c r="AG96" s="40"/>
      <c r="AH96" s="40"/>
      <c r="AI96" s="40"/>
      <c r="AJ96" s="40"/>
      <c r="AK96" s="40"/>
      <c r="AL96" s="40"/>
    </row>
    <row r="97" spans="1:38" ht="21" customHeight="1" x14ac:dyDescent="0.2">
      <c r="A97" s="74" t="s">
        <v>83</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40"/>
      <c r="AB97" s="40"/>
      <c r="AC97" s="40"/>
      <c r="AD97" s="40"/>
      <c r="AE97" s="40"/>
      <c r="AF97" s="40"/>
      <c r="AG97" s="40"/>
      <c r="AH97" s="40"/>
      <c r="AI97" s="40"/>
      <c r="AJ97" s="40"/>
      <c r="AK97" s="40"/>
      <c r="AL97" s="40"/>
    </row>
    <row r="98" spans="1:38" ht="3"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40"/>
      <c r="AB98" s="40"/>
      <c r="AC98" s="40"/>
      <c r="AD98" s="40"/>
      <c r="AE98" s="40"/>
      <c r="AF98" s="40"/>
      <c r="AG98" s="40"/>
      <c r="AH98" s="40"/>
      <c r="AI98" s="40"/>
      <c r="AJ98" s="40"/>
      <c r="AK98" s="40"/>
      <c r="AL98" s="40"/>
    </row>
    <row r="99" spans="1:38" x14ac:dyDescent="0.2">
      <c r="A99" s="28"/>
      <c r="B99" s="25" t="s">
        <v>239</v>
      </c>
      <c r="C99" s="28"/>
      <c r="D99" s="28"/>
      <c r="E99" s="28"/>
      <c r="F99" s="28"/>
      <c r="G99" s="28"/>
      <c r="H99" s="28"/>
      <c r="I99" s="28"/>
      <c r="J99" s="28"/>
      <c r="K99" s="28"/>
      <c r="L99" s="28"/>
      <c r="M99" s="28"/>
      <c r="N99" s="28"/>
      <c r="O99" s="28"/>
      <c r="P99" s="28"/>
      <c r="Q99" s="28"/>
      <c r="R99" s="28"/>
      <c r="S99" s="28"/>
      <c r="T99" s="28"/>
      <c r="U99" s="28"/>
      <c r="V99" s="28"/>
      <c r="W99" s="28"/>
      <c r="X99" s="28"/>
      <c r="Y99" s="28"/>
      <c r="Z99" s="28"/>
      <c r="AA99" s="40"/>
      <c r="AB99" s="40"/>
      <c r="AC99" s="40"/>
      <c r="AD99" s="40"/>
      <c r="AE99" s="40"/>
      <c r="AF99" s="40"/>
      <c r="AG99" s="40"/>
      <c r="AH99" s="40"/>
      <c r="AI99" s="40"/>
      <c r="AJ99" s="40"/>
      <c r="AK99" s="40"/>
      <c r="AL99" s="40"/>
    </row>
    <row r="100" spans="1:38" ht="14.45" customHeight="1" x14ac:dyDescent="0.2">
      <c r="A100" s="28"/>
      <c r="B100" s="79"/>
      <c r="C100" s="79"/>
      <c r="D100" s="79"/>
      <c r="E100" s="79"/>
      <c r="F100" s="79"/>
      <c r="G100" s="79"/>
      <c r="H100" s="79"/>
      <c r="I100" s="79"/>
      <c r="J100" s="79"/>
      <c r="K100" s="79"/>
      <c r="L100" s="79"/>
      <c r="M100" s="79"/>
      <c r="N100" s="28"/>
      <c r="O100" s="72" t="s">
        <v>161</v>
      </c>
      <c r="P100" s="72"/>
      <c r="Q100" s="72"/>
      <c r="R100" s="72"/>
      <c r="S100" s="72"/>
      <c r="T100" s="72"/>
      <c r="U100" s="72"/>
      <c r="V100" s="72"/>
      <c r="W100" s="72"/>
      <c r="X100" s="72"/>
      <c r="Y100" s="72"/>
      <c r="Z100" s="28"/>
      <c r="AA100" s="40"/>
      <c r="AB100" s="40"/>
      <c r="AC100" s="40"/>
      <c r="AD100" s="40"/>
      <c r="AE100" s="40"/>
      <c r="AF100" s="40"/>
      <c r="AG100" s="40"/>
      <c r="AH100" s="40"/>
      <c r="AI100" s="40"/>
      <c r="AJ100" s="40"/>
      <c r="AK100" s="40"/>
      <c r="AL100" s="40"/>
    </row>
    <row r="101" spans="1:38" x14ac:dyDescent="0.2">
      <c r="A101" s="28"/>
      <c r="B101" s="79"/>
      <c r="C101" s="79"/>
      <c r="D101" s="79"/>
      <c r="E101" s="79"/>
      <c r="F101" s="79"/>
      <c r="G101" s="79"/>
      <c r="H101" s="79"/>
      <c r="I101" s="79"/>
      <c r="J101" s="79"/>
      <c r="K101" s="79"/>
      <c r="L101" s="79"/>
      <c r="M101" s="79"/>
      <c r="N101" s="28"/>
      <c r="O101" s="72"/>
      <c r="P101" s="72"/>
      <c r="Q101" s="72"/>
      <c r="R101" s="72"/>
      <c r="S101" s="72"/>
      <c r="T101" s="72"/>
      <c r="U101" s="72"/>
      <c r="V101" s="72"/>
      <c r="W101" s="72"/>
      <c r="X101" s="72"/>
      <c r="Y101" s="72"/>
      <c r="Z101" s="28"/>
      <c r="AA101" s="40"/>
      <c r="AB101" s="40"/>
      <c r="AC101" s="40"/>
      <c r="AD101" s="40"/>
      <c r="AE101" s="40"/>
      <c r="AF101" s="40"/>
      <c r="AG101" s="40"/>
      <c r="AH101" s="40"/>
      <c r="AI101" s="40"/>
      <c r="AJ101" s="40"/>
      <c r="AK101" s="40"/>
      <c r="AL101" s="40"/>
    </row>
    <row r="102" spans="1:38" x14ac:dyDescent="0.2">
      <c r="A102" s="28"/>
      <c r="B102" s="79"/>
      <c r="C102" s="79"/>
      <c r="D102" s="79"/>
      <c r="E102" s="79"/>
      <c r="F102" s="79"/>
      <c r="G102" s="79"/>
      <c r="H102" s="79"/>
      <c r="I102" s="79"/>
      <c r="J102" s="79"/>
      <c r="K102" s="79"/>
      <c r="L102" s="79"/>
      <c r="M102" s="79"/>
      <c r="N102" s="28"/>
      <c r="O102" s="72"/>
      <c r="P102" s="72"/>
      <c r="Q102" s="72"/>
      <c r="R102" s="72"/>
      <c r="S102" s="72"/>
      <c r="T102" s="72"/>
      <c r="U102" s="72"/>
      <c r="V102" s="72"/>
      <c r="W102" s="72"/>
      <c r="X102" s="72"/>
      <c r="Y102" s="72"/>
      <c r="Z102" s="28"/>
      <c r="AA102" s="40"/>
      <c r="AB102" s="40"/>
      <c r="AC102" s="40"/>
      <c r="AD102" s="40"/>
      <c r="AE102" s="40"/>
      <c r="AF102" s="40"/>
      <c r="AG102" s="40"/>
      <c r="AH102" s="40"/>
      <c r="AI102" s="40"/>
      <c r="AJ102" s="40"/>
      <c r="AK102" s="40"/>
      <c r="AL102" s="40" t="s">
        <v>236</v>
      </c>
    </row>
    <row r="103" spans="1:38" ht="3" customHeight="1" x14ac:dyDescent="0.2">
      <c r="A103" s="28"/>
      <c r="B103" s="79"/>
      <c r="C103" s="79"/>
      <c r="D103" s="79"/>
      <c r="E103" s="79"/>
      <c r="F103" s="79"/>
      <c r="G103" s="79"/>
      <c r="H103" s="79"/>
      <c r="I103" s="79"/>
      <c r="J103" s="79"/>
      <c r="K103" s="79"/>
      <c r="L103" s="79"/>
      <c r="M103" s="79"/>
      <c r="N103" s="28"/>
      <c r="O103" s="28"/>
      <c r="P103" s="28"/>
      <c r="Q103" s="28"/>
      <c r="R103" s="28"/>
      <c r="S103" s="28"/>
      <c r="T103" s="28"/>
      <c r="U103" s="28"/>
      <c r="V103" s="28"/>
      <c r="W103" s="28"/>
      <c r="X103" s="28"/>
      <c r="Y103" s="28"/>
      <c r="Z103" s="28"/>
      <c r="AA103" s="40"/>
      <c r="AB103" s="40"/>
      <c r="AC103" s="40"/>
      <c r="AD103" s="40"/>
      <c r="AE103" s="40"/>
      <c r="AF103" s="40"/>
      <c r="AG103" s="40"/>
      <c r="AH103" s="40"/>
      <c r="AI103" s="40"/>
      <c r="AJ103" s="40"/>
      <c r="AK103" s="40"/>
      <c r="AL103" s="40"/>
    </row>
    <row r="104" spans="1:38" ht="13.9" customHeight="1" x14ac:dyDescent="0.2">
      <c r="A104" s="28"/>
      <c r="B104" s="79"/>
      <c r="C104" s="79"/>
      <c r="D104" s="79"/>
      <c r="E104" s="79"/>
      <c r="F104" s="79"/>
      <c r="G104" s="79"/>
      <c r="H104" s="79"/>
      <c r="I104" s="79"/>
      <c r="J104" s="79"/>
      <c r="K104" s="79"/>
      <c r="L104" s="79"/>
      <c r="M104" s="79"/>
      <c r="N104" s="28"/>
      <c r="O104" s="72" t="s">
        <v>102</v>
      </c>
      <c r="P104" s="72"/>
      <c r="Q104" s="72"/>
      <c r="R104" s="72"/>
      <c r="S104" s="72"/>
      <c r="T104" s="72"/>
      <c r="U104" s="72"/>
      <c r="V104" s="72"/>
      <c r="W104" s="72"/>
      <c r="X104" s="72"/>
      <c r="Y104" s="72"/>
      <c r="Z104" s="28"/>
      <c r="AA104" s="40"/>
      <c r="AB104" s="40"/>
      <c r="AC104" s="40"/>
      <c r="AD104" s="40"/>
      <c r="AE104" s="40"/>
      <c r="AF104" s="40"/>
      <c r="AG104" s="40"/>
      <c r="AH104" s="40"/>
      <c r="AI104" s="40"/>
      <c r="AJ104" s="40"/>
      <c r="AK104" s="40"/>
      <c r="AL104" s="40"/>
    </row>
    <row r="105" spans="1:38" x14ac:dyDescent="0.2">
      <c r="A105" s="28"/>
      <c r="B105" s="79"/>
      <c r="C105" s="79"/>
      <c r="D105" s="79"/>
      <c r="E105" s="79"/>
      <c r="F105" s="79"/>
      <c r="G105" s="79"/>
      <c r="H105" s="79"/>
      <c r="I105" s="79"/>
      <c r="J105" s="79"/>
      <c r="K105" s="79"/>
      <c r="L105" s="79"/>
      <c r="M105" s="79"/>
      <c r="N105" s="28"/>
      <c r="O105" s="72"/>
      <c r="P105" s="72"/>
      <c r="Q105" s="72"/>
      <c r="R105" s="72"/>
      <c r="S105" s="72"/>
      <c r="T105" s="72"/>
      <c r="U105" s="72"/>
      <c r="V105" s="72"/>
      <c r="W105" s="72"/>
      <c r="X105" s="72"/>
      <c r="Y105" s="72"/>
      <c r="Z105" s="28"/>
      <c r="AA105" s="40"/>
      <c r="AB105" s="40"/>
      <c r="AC105" s="40"/>
      <c r="AD105" s="40"/>
      <c r="AE105" s="40"/>
      <c r="AF105" s="40"/>
      <c r="AG105" s="40"/>
      <c r="AH105" s="40"/>
      <c r="AI105" s="40"/>
      <c r="AJ105" s="40"/>
      <c r="AK105" s="40"/>
      <c r="AL105" s="40"/>
    </row>
    <row r="106" spans="1:38" x14ac:dyDescent="0.2">
      <c r="A106" s="28"/>
      <c r="B106" s="79"/>
      <c r="C106" s="79"/>
      <c r="D106" s="79"/>
      <c r="E106" s="79"/>
      <c r="F106" s="79"/>
      <c r="G106" s="79"/>
      <c r="H106" s="79"/>
      <c r="I106" s="79"/>
      <c r="J106" s="79"/>
      <c r="K106" s="79"/>
      <c r="L106" s="79"/>
      <c r="M106" s="79"/>
      <c r="N106" s="28"/>
      <c r="O106" s="72"/>
      <c r="P106" s="72"/>
      <c r="Q106" s="72"/>
      <c r="R106" s="72"/>
      <c r="S106" s="72"/>
      <c r="T106" s="72"/>
      <c r="U106" s="72"/>
      <c r="V106" s="72"/>
      <c r="W106" s="72"/>
      <c r="X106" s="72"/>
      <c r="Y106" s="72"/>
      <c r="Z106" s="28"/>
      <c r="AA106" s="40"/>
      <c r="AB106" s="40"/>
      <c r="AC106" s="40"/>
      <c r="AD106" s="40"/>
      <c r="AE106" s="40"/>
      <c r="AF106" s="40"/>
      <c r="AG106" s="40"/>
      <c r="AH106" s="40"/>
      <c r="AI106" s="40"/>
      <c r="AJ106" s="40"/>
      <c r="AK106" s="40"/>
      <c r="AL106" s="40"/>
    </row>
    <row r="107" spans="1:38" ht="3"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40"/>
      <c r="AB107" s="40"/>
      <c r="AC107" s="40"/>
      <c r="AD107" s="40"/>
      <c r="AE107" s="40"/>
      <c r="AF107" s="40"/>
      <c r="AG107" s="40"/>
      <c r="AH107" s="40"/>
      <c r="AI107" s="40"/>
      <c r="AJ107" s="40"/>
      <c r="AK107" s="40"/>
      <c r="AL107" s="40"/>
    </row>
    <row r="108" spans="1:38" ht="21" customHeight="1" x14ac:dyDescent="0.2">
      <c r="A108" s="74" t="s">
        <v>235</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40"/>
      <c r="AB108" s="40"/>
      <c r="AC108" s="40"/>
      <c r="AD108" s="40"/>
      <c r="AE108" s="40"/>
      <c r="AF108" s="40"/>
      <c r="AG108" s="40"/>
      <c r="AH108" s="40"/>
      <c r="AI108" s="40"/>
      <c r="AJ108" s="40"/>
      <c r="AK108" s="40"/>
      <c r="AL108" s="40"/>
    </row>
    <row r="109" spans="1:38" ht="3"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40"/>
      <c r="AB109" s="40"/>
      <c r="AC109" s="40"/>
      <c r="AD109" s="40"/>
      <c r="AE109" s="40"/>
      <c r="AF109" s="40"/>
      <c r="AG109" s="40"/>
      <c r="AH109" s="40"/>
      <c r="AI109" s="40"/>
      <c r="AJ109" s="40"/>
      <c r="AK109" s="40"/>
      <c r="AL109" s="40"/>
    </row>
    <row r="110" spans="1:38" ht="13.9" customHeight="1" x14ac:dyDescent="0.2">
      <c r="A110" s="28"/>
      <c r="B110" s="25" t="s">
        <v>237</v>
      </c>
      <c r="C110" s="28"/>
      <c r="D110" s="28"/>
      <c r="E110" s="28"/>
      <c r="F110" s="28"/>
      <c r="G110" s="28"/>
      <c r="H110" s="28"/>
      <c r="I110" s="28"/>
      <c r="J110" s="28"/>
      <c r="K110" s="28"/>
      <c r="L110" s="28"/>
      <c r="M110" s="28"/>
      <c r="N110" s="28"/>
      <c r="O110" s="28"/>
      <c r="P110" s="80" t="s">
        <v>246</v>
      </c>
      <c r="Q110" s="80"/>
      <c r="R110" s="80"/>
      <c r="S110" s="80"/>
      <c r="T110" s="80"/>
      <c r="U110" s="80"/>
      <c r="V110" s="80"/>
      <c r="W110" s="80"/>
      <c r="X110" s="80"/>
      <c r="Y110" s="80"/>
      <c r="Z110" s="28"/>
      <c r="AA110" s="40"/>
      <c r="AB110" s="40"/>
      <c r="AC110" s="40"/>
      <c r="AD110" s="40"/>
      <c r="AE110" s="40"/>
      <c r="AF110" s="40"/>
      <c r="AG110" s="40"/>
      <c r="AH110" s="40"/>
      <c r="AI110" s="40"/>
      <c r="AJ110" s="40"/>
      <c r="AK110" s="40"/>
      <c r="AL110" s="40"/>
    </row>
    <row r="111" spans="1:38" ht="3" customHeight="1" x14ac:dyDescent="0.2">
      <c r="A111" s="28"/>
      <c r="B111" s="28"/>
      <c r="C111" s="28"/>
      <c r="D111" s="28"/>
      <c r="E111" s="28"/>
      <c r="F111" s="28"/>
      <c r="G111" s="28"/>
      <c r="H111" s="28"/>
      <c r="I111" s="28"/>
      <c r="J111" s="28"/>
      <c r="K111" s="28"/>
      <c r="L111" s="28"/>
      <c r="M111" s="28"/>
      <c r="N111" s="28"/>
      <c r="O111" s="28"/>
      <c r="P111" s="80"/>
      <c r="Q111" s="80"/>
      <c r="R111" s="80"/>
      <c r="S111" s="80"/>
      <c r="T111" s="80"/>
      <c r="U111" s="80"/>
      <c r="V111" s="80"/>
      <c r="W111" s="80"/>
      <c r="X111" s="80"/>
      <c r="Y111" s="80"/>
      <c r="Z111" s="28"/>
      <c r="AA111" s="40"/>
      <c r="AB111" s="40"/>
      <c r="AC111" s="40"/>
      <c r="AD111" s="40"/>
      <c r="AE111" s="40"/>
      <c r="AF111" s="40"/>
      <c r="AG111" s="40"/>
      <c r="AH111" s="40"/>
      <c r="AI111" s="40"/>
      <c r="AJ111" s="40"/>
      <c r="AK111" s="40"/>
      <c r="AL111" s="40"/>
    </row>
    <row r="112" spans="1:38" x14ac:dyDescent="0.2">
      <c r="A112" s="28"/>
      <c r="B112" s="25" t="s">
        <v>238</v>
      </c>
      <c r="C112" s="28"/>
      <c r="D112" s="28"/>
      <c r="E112" s="28"/>
      <c r="F112" s="28"/>
      <c r="G112" s="28"/>
      <c r="H112" s="28"/>
      <c r="I112" s="28"/>
      <c r="J112" s="28"/>
      <c r="K112" s="28"/>
      <c r="L112" s="28"/>
      <c r="M112" s="28"/>
      <c r="N112" s="28"/>
      <c r="O112" s="28"/>
      <c r="P112" s="80"/>
      <c r="Q112" s="80"/>
      <c r="R112" s="80"/>
      <c r="S112" s="80"/>
      <c r="T112" s="80"/>
      <c r="U112" s="80"/>
      <c r="V112" s="80"/>
      <c r="W112" s="80"/>
      <c r="X112" s="80"/>
      <c r="Y112" s="80"/>
      <c r="Z112" s="28"/>
      <c r="AA112" s="40"/>
      <c r="AB112" s="40"/>
      <c r="AC112" s="40"/>
      <c r="AD112" s="40"/>
      <c r="AE112" s="40"/>
      <c r="AF112" s="40"/>
      <c r="AG112" s="40"/>
      <c r="AH112" s="40"/>
      <c r="AI112" s="40"/>
      <c r="AJ112" s="40"/>
      <c r="AK112" s="40"/>
      <c r="AL112" s="40"/>
    </row>
    <row r="113" spans="1:38" x14ac:dyDescent="0.2">
      <c r="A113" s="28"/>
      <c r="B113" s="28"/>
      <c r="C113" s="28"/>
      <c r="D113" s="28"/>
      <c r="E113" s="28"/>
      <c r="F113" s="28"/>
      <c r="G113" s="28"/>
      <c r="H113" s="28"/>
      <c r="I113" s="28"/>
      <c r="J113" s="28"/>
      <c r="K113" s="28"/>
      <c r="L113" s="28"/>
      <c r="M113" s="28"/>
      <c r="N113" s="28"/>
      <c r="O113" s="28"/>
      <c r="P113" s="80"/>
      <c r="Q113" s="80"/>
      <c r="R113" s="80"/>
      <c r="S113" s="80"/>
      <c r="T113" s="80"/>
      <c r="U113" s="80"/>
      <c r="V113" s="80"/>
      <c r="W113" s="80"/>
      <c r="X113" s="80"/>
      <c r="Y113" s="80"/>
      <c r="Z113" s="28"/>
      <c r="AA113" s="49"/>
      <c r="AB113" s="40"/>
      <c r="AC113" s="40"/>
      <c r="AD113" s="40"/>
      <c r="AE113" s="40"/>
      <c r="AF113" s="40"/>
      <c r="AG113" s="40"/>
      <c r="AH113" s="40"/>
      <c r="AI113" s="40"/>
      <c r="AJ113" s="40"/>
      <c r="AK113" s="40"/>
      <c r="AL113" s="40"/>
    </row>
    <row r="114" spans="1:38" ht="3" customHeight="1" x14ac:dyDescent="0.2">
      <c r="A114" s="28"/>
      <c r="B114" s="28"/>
      <c r="C114" s="28"/>
      <c r="D114" s="28"/>
      <c r="E114" s="28"/>
      <c r="F114" s="28"/>
      <c r="G114" s="28"/>
      <c r="H114" s="28"/>
      <c r="I114" s="28"/>
      <c r="J114" s="28"/>
      <c r="K114" s="28"/>
      <c r="L114" s="28"/>
      <c r="M114" s="28"/>
      <c r="N114" s="28"/>
      <c r="O114" s="28"/>
      <c r="P114" s="80"/>
      <c r="Q114" s="80"/>
      <c r="R114" s="80"/>
      <c r="S114" s="80"/>
      <c r="T114" s="80"/>
      <c r="U114" s="80"/>
      <c r="V114" s="80"/>
      <c r="W114" s="80"/>
      <c r="X114" s="80"/>
      <c r="Y114" s="80"/>
      <c r="Z114" s="28"/>
      <c r="AA114" s="49"/>
      <c r="AB114" s="40"/>
      <c r="AC114" s="40"/>
      <c r="AD114" s="40"/>
      <c r="AE114" s="40"/>
      <c r="AF114" s="40"/>
      <c r="AG114" s="40"/>
      <c r="AH114" s="40"/>
      <c r="AI114" s="40"/>
      <c r="AJ114" s="40"/>
      <c r="AK114" s="40"/>
      <c r="AL114" s="40"/>
    </row>
    <row r="115" spans="1:38" ht="13.9" customHeight="1" x14ac:dyDescent="0.2">
      <c r="A115" s="28"/>
      <c r="B115" s="25" t="s">
        <v>245</v>
      </c>
      <c r="C115" s="28"/>
      <c r="D115" s="28"/>
      <c r="E115" s="28"/>
      <c r="F115" s="28"/>
      <c r="G115" s="28"/>
      <c r="H115" s="28"/>
      <c r="I115" s="28"/>
      <c r="J115" s="28"/>
      <c r="K115" s="28"/>
      <c r="L115" s="28"/>
      <c r="M115" s="28"/>
      <c r="N115" s="28"/>
      <c r="O115" s="28"/>
      <c r="P115" s="80"/>
      <c r="Q115" s="80"/>
      <c r="R115" s="80"/>
      <c r="S115" s="80"/>
      <c r="T115" s="80"/>
      <c r="U115" s="80"/>
      <c r="V115" s="80"/>
      <c r="W115" s="80"/>
      <c r="X115" s="80"/>
      <c r="Y115" s="80"/>
      <c r="Z115" s="28"/>
      <c r="AA115" s="49"/>
      <c r="AB115" s="40"/>
      <c r="AC115" s="40"/>
      <c r="AD115" s="40"/>
      <c r="AE115" s="40"/>
      <c r="AF115" s="40"/>
      <c r="AG115" s="40"/>
      <c r="AH115" s="40"/>
      <c r="AI115" s="40"/>
      <c r="AJ115" s="40"/>
      <c r="AK115" s="40"/>
      <c r="AL115" s="40"/>
    </row>
    <row r="116" spans="1:38" x14ac:dyDescent="0.2">
      <c r="A116" s="28"/>
      <c r="B116" s="28"/>
      <c r="C116" s="28"/>
      <c r="D116" s="28"/>
      <c r="E116" s="28"/>
      <c r="F116" s="28"/>
      <c r="G116" s="28"/>
      <c r="H116" s="28"/>
      <c r="I116" s="28"/>
      <c r="J116" s="28"/>
      <c r="K116" s="28"/>
      <c r="L116" s="28"/>
      <c r="M116" s="28"/>
      <c r="N116" s="28"/>
      <c r="O116" s="28"/>
      <c r="P116" s="80"/>
      <c r="Q116" s="80"/>
      <c r="R116" s="80"/>
      <c r="S116" s="80"/>
      <c r="T116" s="80"/>
      <c r="U116" s="80"/>
      <c r="V116" s="80"/>
      <c r="W116" s="80"/>
      <c r="X116" s="80"/>
      <c r="Y116" s="80"/>
      <c r="Z116" s="28"/>
      <c r="AA116" s="49"/>
      <c r="AB116" s="40"/>
      <c r="AC116" s="40"/>
      <c r="AD116" s="40"/>
      <c r="AE116" s="40"/>
      <c r="AF116" s="40"/>
      <c r="AG116" s="40"/>
      <c r="AH116" s="40"/>
      <c r="AI116" s="40"/>
      <c r="AJ116" s="40"/>
      <c r="AK116" s="40"/>
      <c r="AL116" s="40"/>
    </row>
    <row r="117" spans="1:38" x14ac:dyDescent="0.2">
      <c r="A117" s="28"/>
      <c r="B117" s="28"/>
      <c r="C117" s="28"/>
      <c r="D117" s="28"/>
      <c r="E117" s="28"/>
      <c r="F117" s="28"/>
      <c r="G117" s="28"/>
      <c r="H117" s="28"/>
      <c r="I117" s="28"/>
      <c r="J117" s="28"/>
      <c r="K117" s="28"/>
      <c r="L117" s="28"/>
      <c r="M117" s="28"/>
      <c r="N117" s="28"/>
      <c r="O117" s="28"/>
      <c r="P117" s="80"/>
      <c r="Q117" s="80"/>
      <c r="R117" s="80"/>
      <c r="S117" s="80"/>
      <c r="T117" s="80"/>
      <c r="U117" s="80"/>
      <c r="V117" s="80"/>
      <c r="W117" s="80"/>
      <c r="X117" s="80"/>
      <c r="Y117" s="80"/>
      <c r="Z117" s="28"/>
      <c r="AA117" s="49"/>
      <c r="AB117" s="40"/>
      <c r="AC117" s="40"/>
      <c r="AD117" s="40"/>
      <c r="AE117" s="40"/>
      <c r="AF117" s="40"/>
      <c r="AG117" s="40"/>
      <c r="AH117" s="40"/>
      <c r="AI117" s="40"/>
      <c r="AJ117" s="40"/>
      <c r="AK117" s="40"/>
      <c r="AL117" s="40"/>
    </row>
    <row r="118" spans="1:38" ht="3"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40"/>
      <c r="AB118" s="40"/>
      <c r="AC118" s="40"/>
      <c r="AD118" s="40"/>
      <c r="AE118" s="40"/>
      <c r="AF118" s="40"/>
      <c r="AG118" s="40"/>
      <c r="AH118" s="40"/>
      <c r="AI118" s="40"/>
      <c r="AJ118" s="40"/>
      <c r="AK118" s="40"/>
      <c r="AL118" s="40"/>
    </row>
    <row r="119" spans="1:38" ht="21" customHeight="1" x14ac:dyDescent="0.2">
      <c r="A119" s="74" t="s">
        <v>98</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K119" s="40"/>
      <c r="AL119" s="40"/>
    </row>
    <row r="120" spans="1:38" ht="3"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28"/>
      <c r="X120" s="28"/>
      <c r="Y120" s="28"/>
      <c r="Z120" s="28"/>
    </row>
    <row r="121" spans="1:38" x14ac:dyDescent="0.2">
      <c r="A121" s="47"/>
      <c r="B121" s="82" t="s">
        <v>97</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47"/>
    </row>
    <row r="122" spans="1:38" ht="15.6"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83" t="s">
        <v>66</v>
      </c>
      <c r="V122" s="83"/>
      <c r="W122" s="28"/>
      <c r="X122" s="83" t="s">
        <v>67</v>
      </c>
      <c r="Y122" s="83"/>
      <c r="Z122" s="47"/>
    </row>
    <row r="123" spans="1:38" ht="14.45" customHeight="1" x14ac:dyDescent="0.2">
      <c r="A123" s="28"/>
      <c r="B123" s="25" t="s">
        <v>96</v>
      </c>
      <c r="C123" s="43"/>
      <c r="D123" s="43"/>
      <c r="E123" s="43"/>
      <c r="F123" s="43"/>
      <c r="G123" s="43"/>
      <c r="H123" s="43"/>
      <c r="I123" s="43"/>
      <c r="J123" s="43"/>
      <c r="K123" s="43"/>
      <c r="L123" s="26"/>
      <c r="M123" s="43"/>
      <c r="N123" s="43"/>
      <c r="O123" s="43"/>
      <c r="P123" s="43"/>
      <c r="Q123" s="43"/>
      <c r="R123" s="43"/>
      <c r="S123" s="26" t="s">
        <v>79</v>
      </c>
      <c r="T123" s="43"/>
      <c r="U123" s="83"/>
      <c r="V123" s="83"/>
      <c r="W123" s="28"/>
      <c r="X123" s="83"/>
      <c r="Y123" s="83"/>
      <c r="Z123" s="43"/>
    </row>
    <row r="124" spans="1:38" ht="14.45" customHeight="1" x14ac:dyDescent="0.2">
      <c r="A124" s="28"/>
      <c r="B124" s="77"/>
      <c r="C124" s="77"/>
      <c r="D124" s="77"/>
      <c r="E124" s="77"/>
      <c r="F124" s="77"/>
      <c r="G124" s="77"/>
      <c r="H124" s="77"/>
      <c r="I124" s="77"/>
      <c r="J124" s="77"/>
      <c r="K124" s="77"/>
      <c r="L124" s="77"/>
      <c r="M124" s="77"/>
      <c r="N124" s="77"/>
      <c r="O124" s="77"/>
      <c r="P124" s="77"/>
      <c r="Q124" s="77"/>
      <c r="R124" s="69"/>
      <c r="S124" s="68"/>
      <c r="T124" s="69"/>
      <c r="U124" s="84" t="str">
        <f>IFERROR(VLOOKUP(B124,Data!$K$21:$L$36,2,0),"")</f>
        <v/>
      </c>
      <c r="V124" s="84"/>
      <c r="W124" s="69"/>
      <c r="X124" s="84" t="str">
        <f>IF(ISNUMBER(S124),S124*U124,"")</f>
        <v/>
      </c>
      <c r="Y124" s="84"/>
      <c r="Z124" s="43"/>
    </row>
    <row r="125" spans="1:38" ht="3" customHeight="1" x14ac:dyDescent="0.2">
      <c r="A125" s="28"/>
      <c r="B125" s="69"/>
      <c r="C125" s="69"/>
      <c r="D125" s="69"/>
      <c r="E125" s="69"/>
      <c r="F125" s="69"/>
      <c r="G125" s="69"/>
      <c r="H125" s="69"/>
      <c r="I125" s="69"/>
      <c r="J125" s="69"/>
      <c r="K125" s="69"/>
      <c r="L125" s="69"/>
      <c r="M125" s="70"/>
      <c r="N125" s="69"/>
      <c r="O125" s="69"/>
      <c r="P125" s="69"/>
      <c r="Q125" s="69"/>
      <c r="R125" s="69"/>
      <c r="S125" s="69"/>
      <c r="T125" s="69"/>
      <c r="U125" s="69"/>
      <c r="V125" s="69"/>
      <c r="W125" s="69"/>
      <c r="X125" s="69"/>
      <c r="Y125" s="70"/>
      <c r="Z125" s="43"/>
    </row>
    <row r="126" spans="1:38" ht="14.45" customHeight="1" x14ac:dyDescent="0.2">
      <c r="A126" s="28"/>
      <c r="B126" s="77"/>
      <c r="C126" s="77"/>
      <c r="D126" s="77"/>
      <c r="E126" s="77"/>
      <c r="F126" s="77"/>
      <c r="G126" s="77"/>
      <c r="H126" s="77"/>
      <c r="I126" s="77"/>
      <c r="J126" s="77"/>
      <c r="K126" s="77"/>
      <c r="L126" s="77"/>
      <c r="M126" s="77"/>
      <c r="N126" s="77"/>
      <c r="O126" s="77"/>
      <c r="P126" s="77"/>
      <c r="Q126" s="77"/>
      <c r="R126" s="69"/>
      <c r="S126" s="68"/>
      <c r="T126" s="69"/>
      <c r="U126" s="84" t="str">
        <f>IFERROR(VLOOKUP(B126,Data!$K$21:$L$36,2,0),"")</f>
        <v/>
      </c>
      <c r="V126" s="84"/>
      <c r="W126" s="69"/>
      <c r="X126" s="84" t="str">
        <f>IF(ISNUMBER(S126),S126*U126,"")</f>
        <v/>
      </c>
      <c r="Y126" s="84"/>
      <c r="Z126" s="43"/>
    </row>
    <row r="127" spans="1:38" ht="3" customHeight="1" x14ac:dyDescent="0.2">
      <c r="A127" s="28"/>
      <c r="B127" s="69"/>
      <c r="C127" s="69"/>
      <c r="D127" s="69"/>
      <c r="E127" s="69"/>
      <c r="F127" s="69"/>
      <c r="G127" s="69"/>
      <c r="H127" s="69"/>
      <c r="I127" s="69"/>
      <c r="J127" s="69"/>
      <c r="K127" s="69"/>
      <c r="L127" s="69"/>
      <c r="M127" s="70"/>
      <c r="N127" s="69"/>
      <c r="O127" s="69"/>
      <c r="P127" s="69"/>
      <c r="Q127" s="69"/>
      <c r="R127" s="69"/>
      <c r="S127" s="69"/>
      <c r="T127" s="69"/>
      <c r="U127" s="69"/>
      <c r="V127" s="69"/>
      <c r="W127" s="69"/>
      <c r="X127" s="69"/>
      <c r="Y127" s="70"/>
      <c r="Z127" s="43"/>
    </row>
    <row r="128" spans="1:38" ht="14.45" customHeight="1" x14ac:dyDescent="0.2">
      <c r="A128" s="28"/>
      <c r="B128" s="77"/>
      <c r="C128" s="77"/>
      <c r="D128" s="77"/>
      <c r="E128" s="77"/>
      <c r="F128" s="77"/>
      <c r="G128" s="77"/>
      <c r="H128" s="77"/>
      <c r="I128" s="77"/>
      <c r="J128" s="77"/>
      <c r="K128" s="77"/>
      <c r="L128" s="77"/>
      <c r="M128" s="77"/>
      <c r="N128" s="77"/>
      <c r="O128" s="77"/>
      <c r="P128" s="77"/>
      <c r="Q128" s="77"/>
      <c r="R128" s="69"/>
      <c r="S128" s="68"/>
      <c r="T128" s="69"/>
      <c r="U128" s="84" t="str">
        <f>IFERROR(VLOOKUP(B128,Data!$K$21:$L$36,2,0),"")</f>
        <v/>
      </c>
      <c r="V128" s="84"/>
      <c r="W128" s="69"/>
      <c r="X128" s="84" t="str">
        <f>IF(ISNUMBER(S128),S128*U128,"")</f>
        <v/>
      </c>
      <c r="Y128" s="84"/>
      <c r="Z128" s="43"/>
    </row>
    <row r="129" spans="1:38" ht="3" customHeight="1" x14ac:dyDescent="0.2">
      <c r="A129" s="28"/>
      <c r="B129" s="69"/>
      <c r="C129" s="69"/>
      <c r="D129" s="69"/>
      <c r="E129" s="69"/>
      <c r="F129" s="69"/>
      <c r="G129" s="69"/>
      <c r="H129" s="69"/>
      <c r="I129" s="69"/>
      <c r="J129" s="69"/>
      <c r="K129" s="69"/>
      <c r="L129" s="69"/>
      <c r="M129" s="70"/>
      <c r="N129" s="69"/>
      <c r="O129" s="69"/>
      <c r="P129" s="69"/>
      <c r="Q129" s="69"/>
      <c r="R129" s="69"/>
      <c r="S129" s="69"/>
      <c r="T129" s="69"/>
      <c r="U129" s="69"/>
      <c r="V129" s="69"/>
      <c r="W129" s="69"/>
      <c r="X129" s="69"/>
      <c r="Y129" s="70"/>
      <c r="Z129" s="43"/>
    </row>
    <row r="130" spans="1:38" ht="14.45" customHeight="1" x14ac:dyDescent="0.2">
      <c r="A130" s="28"/>
      <c r="B130" s="77"/>
      <c r="C130" s="77"/>
      <c r="D130" s="77"/>
      <c r="E130" s="77"/>
      <c r="F130" s="77"/>
      <c r="G130" s="77"/>
      <c r="H130" s="77"/>
      <c r="I130" s="77"/>
      <c r="J130" s="77"/>
      <c r="K130" s="77"/>
      <c r="L130" s="77"/>
      <c r="M130" s="77"/>
      <c r="N130" s="77"/>
      <c r="O130" s="77"/>
      <c r="P130" s="77"/>
      <c r="Q130" s="77"/>
      <c r="R130" s="69"/>
      <c r="S130" s="68"/>
      <c r="T130" s="69"/>
      <c r="U130" s="84" t="str">
        <f>IFERROR(VLOOKUP(B130,Data!$K$21:$L$36,2,0),"")</f>
        <v/>
      </c>
      <c r="V130" s="84"/>
      <c r="W130" s="69"/>
      <c r="X130" s="84" t="str">
        <f>IF(ISNUMBER(S130),S130*U130,"")</f>
        <v/>
      </c>
      <c r="Y130" s="84"/>
      <c r="Z130" s="43"/>
    </row>
    <row r="131" spans="1:38" ht="3" customHeight="1" x14ac:dyDescent="0.2">
      <c r="A131" s="28"/>
      <c r="B131" s="25"/>
      <c r="C131" s="25"/>
      <c r="D131" s="25"/>
      <c r="E131" s="25"/>
      <c r="F131" s="25"/>
      <c r="G131" s="25"/>
      <c r="H131" s="25"/>
      <c r="I131" s="25"/>
      <c r="J131" s="25"/>
      <c r="K131" s="28"/>
      <c r="L131" s="28"/>
      <c r="M131" s="28"/>
      <c r="N131" s="28"/>
      <c r="O131" s="28"/>
      <c r="P131" s="28"/>
      <c r="Q131" s="28"/>
      <c r="R131" s="28"/>
      <c r="S131" s="43"/>
      <c r="T131" s="43"/>
      <c r="U131" s="43"/>
      <c r="V131" s="43"/>
      <c r="W131" s="43"/>
      <c r="X131" s="43"/>
      <c r="Y131" s="43"/>
      <c r="Z131" s="43"/>
    </row>
    <row r="132" spans="1:38" x14ac:dyDescent="0.2">
      <c r="A132" s="28"/>
      <c r="B132" s="25" t="s">
        <v>99</v>
      </c>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38" ht="3" customHeight="1" x14ac:dyDescent="0.2">
      <c r="A133" s="28"/>
      <c r="B133" s="73"/>
      <c r="C133" s="73"/>
      <c r="D133" s="73"/>
      <c r="E133" s="73"/>
      <c r="F133" s="73"/>
      <c r="G133" s="73"/>
      <c r="H133" s="73"/>
      <c r="I133" s="73"/>
      <c r="J133" s="73"/>
      <c r="K133" s="73"/>
      <c r="L133" s="73"/>
      <c r="M133" s="73"/>
      <c r="N133" s="73"/>
      <c r="O133" s="73"/>
      <c r="P133" s="73"/>
      <c r="Q133" s="28"/>
      <c r="R133" s="28"/>
      <c r="S133" s="28"/>
      <c r="T133" s="28"/>
      <c r="U133" s="28"/>
      <c r="V133" s="28"/>
      <c r="W133" s="28"/>
      <c r="X133" s="28"/>
      <c r="Y133" s="28"/>
      <c r="Z133" s="28"/>
    </row>
    <row r="134" spans="1:38" ht="13.9" customHeight="1" x14ac:dyDescent="0.2">
      <c r="A134" s="28"/>
      <c r="B134" s="73"/>
      <c r="C134" s="73"/>
      <c r="D134" s="73"/>
      <c r="E134" s="73"/>
      <c r="F134" s="73"/>
      <c r="G134" s="73"/>
      <c r="H134" s="73"/>
      <c r="I134" s="73"/>
      <c r="J134" s="73"/>
      <c r="K134" s="73"/>
      <c r="L134" s="73"/>
      <c r="M134" s="73"/>
      <c r="N134" s="73"/>
      <c r="O134" s="73"/>
      <c r="P134" s="73"/>
      <c r="Q134" s="28"/>
      <c r="R134" s="72" t="s">
        <v>243</v>
      </c>
      <c r="S134" s="72"/>
      <c r="T134" s="72"/>
      <c r="U134" s="72"/>
      <c r="V134" s="72"/>
      <c r="W134" s="72"/>
      <c r="X134" s="72"/>
      <c r="Y134" s="72"/>
      <c r="Z134" s="28"/>
      <c r="AA134" s="49"/>
      <c r="AB134" s="59"/>
    </row>
    <row r="135" spans="1:38" x14ac:dyDescent="0.2">
      <c r="A135" s="28"/>
      <c r="B135" s="73"/>
      <c r="C135" s="73"/>
      <c r="D135" s="73"/>
      <c r="E135" s="73"/>
      <c r="F135" s="73"/>
      <c r="G135" s="73"/>
      <c r="H135" s="73"/>
      <c r="I135" s="73"/>
      <c r="J135" s="73"/>
      <c r="K135" s="73"/>
      <c r="L135" s="73"/>
      <c r="M135" s="73"/>
      <c r="N135" s="73"/>
      <c r="O135" s="73"/>
      <c r="P135" s="73"/>
      <c r="Q135" s="28"/>
      <c r="R135" s="72"/>
      <c r="S135" s="72"/>
      <c r="T135" s="72"/>
      <c r="U135" s="72"/>
      <c r="V135" s="72"/>
      <c r="W135" s="72"/>
      <c r="X135" s="72"/>
      <c r="Y135" s="72"/>
      <c r="Z135" s="28"/>
      <c r="AA135" s="49"/>
    </row>
    <row r="136" spans="1:38" x14ac:dyDescent="0.2">
      <c r="A136" s="28"/>
      <c r="B136" s="73"/>
      <c r="C136" s="73"/>
      <c r="D136" s="73"/>
      <c r="E136" s="73"/>
      <c r="F136" s="73"/>
      <c r="G136" s="73"/>
      <c r="H136" s="73"/>
      <c r="I136" s="73"/>
      <c r="J136" s="73"/>
      <c r="K136" s="73"/>
      <c r="L136" s="73"/>
      <c r="M136" s="73"/>
      <c r="N136" s="73"/>
      <c r="O136" s="73"/>
      <c r="P136" s="73"/>
      <c r="Q136" s="28"/>
      <c r="R136" s="72"/>
      <c r="S136" s="72"/>
      <c r="T136" s="72"/>
      <c r="U136" s="72"/>
      <c r="V136" s="72"/>
      <c r="W136" s="72"/>
      <c r="X136" s="72"/>
      <c r="Y136" s="72"/>
      <c r="Z136" s="28"/>
      <c r="AA136" s="49"/>
    </row>
    <row r="137" spans="1:38" x14ac:dyDescent="0.2">
      <c r="A137" s="28"/>
      <c r="B137" s="73"/>
      <c r="C137" s="73"/>
      <c r="D137" s="73"/>
      <c r="E137" s="73"/>
      <c r="F137" s="73"/>
      <c r="G137" s="73"/>
      <c r="H137" s="73"/>
      <c r="I137" s="73"/>
      <c r="J137" s="73"/>
      <c r="K137" s="73"/>
      <c r="L137" s="73"/>
      <c r="M137" s="73"/>
      <c r="N137" s="73"/>
      <c r="O137" s="73"/>
      <c r="P137" s="73"/>
      <c r="Q137" s="28"/>
      <c r="R137" s="72"/>
      <c r="S137" s="72"/>
      <c r="T137" s="72"/>
      <c r="U137" s="72"/>
      <c r="V137" s="72"/>
      <c r="W137" s="72"/>
      <c r="X137" s="72"/>
      <c r="Y137" s="72"/>
      <c r="Z137" s="28"/>
      <c r="AA137" s="49"/>
    </row>
    <row r="138" spans="1:38" ht="3"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38" ht="21" customHeight="1" x14ac:dyDescent="0.2">
      <c r="A139" s="74" t="s">
        <v>90</v>
      </c>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B139" s="33"/>
      <c r="AC139" s="33"/>
      <c r="AD139" s="33"/>
      <c r="AE139" s="33"/>
      <c r="AF139" s="33"/>
      <c r="AG139" s="33"/>
      <c r="AK139" s="40"/>
      <c r="AL139" s="40"/>
    </row>
    <row r="140" spans="1:38" ht="3"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B140" s="33"/>
      <c r="AC140" s="33"/>
      <c r="AD140" s="33"/>
      <c r="AE140" s="33"/>
      <c r="AF140" s="33"/>
      <c r="AG140" s="33"/>
      <c r="AK140" s="40"/>
      <c r="AL140" s="40"/>
    </row>
    <row r="141" spans="1:38" x14ac:dyDescent="0.2">
      <c r="A141" s="82" t="s">
        <v>91</v>
      </c>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B141" s="33"/>
      <c r="AC141" s="33"/>
      <c r="AD141" s="33"/>
      <c r="AE141" s="33"/>
      <c r="AF141" s="33"/>
      <c r="AG141" s="33"/>
      <c r="AK141" s="40"/>
      <c r="AL141" s="40"/>
    </row>
    <row r="142" spans="1:38" ht="3"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B142" s="33"/>
      <c r="AC142" s="33"/>
      <c r="AD142" s="33"/>
      <c r="AE142" s="33"/>
      <c r="AF142" s="33"/>
      <c r="AG142" s="33"/>
      <c r="AK142" s="40"/>
      <c r="AL142" s="40"/>
    </row>
    <row r="143" spans="1:38" x14ac:dyDescent="0.2">
      <c r="A143" s="30"/>
      <c r="B143" s="31" t="s">
        <v>87</v>
      </c>
      <c r="C143" s="31"/>
      <c r="D143" s="31"/>
      <c r="E143" s="31"/>
      <c r="F143" s="31"/>
      <c r="G143" s="31"/>
      <c r="H143" s="31"/>
      <c r="I143" s="26" t="s">
        <v>79</v>
      </c>
      <c r="J143" s="31"/>
      <c r="K143" s="31"/>
      <c r="L143" s="31"/>
      <c r="M143" s="31" t="s">
        <v>88</v>
      </c>
      <c r="N143" s="31"/>
      <c r="O143" s="31"/>
      <c r="P143" s="31"/>
      <c r="Q143" s="31"/>
      <c r="R143" s="26" t="s">
        <v>79</v>
      </c>
      <c r="S143" s="31"/>
      <c r="T143" s="31" t="s">
        <v>89</v>
      </c>
      <c r="U143" s="31"/>
      <c r="V143" s="31"/>
      <c r="W143" s="31"/>
      <c r="X143" s="32"/>
      <c r="Y143" s="26" t="s">
        <v>79</v>
      </c>
      <c r="Z143" s="30"/>
      <c r="AB143" s="33"/>
      <c r="AC143" s="33"/>
      <c r="AD143" s="33"/>
      <c r="AE143" s="33"/>
      <c r="AF143" s="33"/>
      <c r="AG143" s="33"/>
      <c r="AK143" s="40"/>
      <c r="AL143" s="40"/>
    </row>
    <row r="144" spans="1:38" ht="3" customHeight="1" x14ac:dyDescent="0.2">
      <c r="A144" s="30"/>
      <c r="B144" s="28"/>
      <c r="C144" s="28"/>
      <c r="D144" s="28"/>
      <c r="E144" s="28"/>
      <c r="F144" s="28"/>
      <c r="G144" s="28"/>
      <c r="H144" s="28"/>
      <c r="I144" s="28"/>
      <c r="J144" s="31"/>
      <c r="K144" s="31"/>
      <c r="L144" s="31"/>
      <c r="M144" s="28"/>
      <c r="N144" s="28"/>
      <c r="O144" s="28"/>
      <c r="P144" s="28"/>
      <c r="Q144" s="28"/>
      <c r="R144" s="28"/>
      <c r="S144" s="28"/>
      <c r="T144" s="28"/>
      <c r="U144" s="28"/>
      <c r="V144" s="28"/>
      <c r="W144" s="28"/>
      <c r="X144" s="28"/>
      <c r="Y144" s="28"/>
      <c r="Z144" s="28"/>
      <c r="AB144" s="33"/>
      <c r="AC144" s="33"/>
      <c r="AD144" s="33"/>
      <c r="AE144" s="33"/>
      <c r="AF144" s="33"/>
      <c r="AG144" s="33"/>
    </row>
    <row r="145" spans="1:33" x14ac:dyDescent="0.2">
      <c r="A145" s="30"/>
      <c r="B145" s="44" t="s">
        <v>155</v>
      </c>
      <c r="C145" s="52"/>
      <c r="D145" s="52"/>
      <c r="E145" s="53"/>
      <c r="F145" s="53"/>
      <c r="G145" s="53"/>
      <c r="H145" s="53"/>
      <c r="I145" s="45"/>
      <c r="J145" s="54"/>
      <c r="K145" s="54"/>
      <c r="L145" s="54"/>
      <c r="M145" s="55" t="s">
        <v>126</v>
      </c>
      <c r="N145" s="53"/>
      <c r="O145" s="53"/>
      <c r="P145" s="53"/>
      <c r="Q145" s="53"/>
      <c r="R145" s="45"/>
      <c r="S145" s="54"/>
      <c r="T145" s="55" t="s">
        <v>127</v>
      </c>
      <c r="U145" s="53"/>
      <c r="V145" s="53"/>
      <c r="W145" s="53"/>
      <c r="X145" s="53"/>
      <c r="Y145" s="45"/>
      <c r="Z145" s="31"/>
      <c r="AA145" s="51"/>
      <c r="AB145" s="33" t="str">
        <f>IF(ISNUMBER(I145),I145*0.4,"")</f>
        <v/>
      </c>
      <c r="AC145" s="33" t="str">
        <f>IF(ISNUMBER(R145),R145*2.5,"")</f>
        <v/>
      </c>
      <c r="AD145" s="33" t="str">
        <f>IF(ISNUMBER(Y145),Y145*3,"")</f>
        <v/>
      </c>
      <c r="AE145" s="33"/>
      <c r="AF145" s="33"/>
      <c r="AG145" s="33"/>
    </row>
    <row r="146" spans="1:33" ht="3" customHeight="1" x14ac:dyDescent="0.2">
      <c r="A146" s="30"/>
      <c r="B146" s="25"/>
      <c r="C146" s="28"/>
      <c r="D146" s="28"/>
      <c r="E146" s="28"/>
      <c r="F146" s="28"/>
      <c r="G146" s="28"/>
      <c r="H146" s="28"/>
      <c r="I146" s="28"/>
      <c r="J146" s="54"/>
      <c r="K146" s="54"/>
      <c r="L146" s="54"/>
      <c r="M146" s="25"/>
      <c r="N146" s="28"/>
      <c r="O146" s="28"/>
      <c r="P146" s="28"/>
      <c r="Q146" s="28"/>
      <c r="R146" s="28"/>
      <c r="S146" s="28"/>
      <c r="T146" s="25"/>
      <c r="U146" s="28"/>
      <c r="V146" s="28"/>
      <c r="W146" s="28"/>
      <c r="X146" s="28"/>
      <c r="Y146" s="28"/>
      <c r="Z146" s="28"/>
      <c r="AA146" s="49"/>
      <c r="AB146" s="33"/>
      <c r="AC146" s="33"/>
      <c r="AD146" s="33"/>
      <c r="AE146" s="33"/>
      <c r="AF146" s="33"/>
      <c r="AG146" s="33"/>
    </row>
    <row r="147" spans="1:33" x14ac:dyDescent="0.2">
      <c r="A147" s="30"/>
      <c r="B147" s="44" t="s">
        <v>156</v>
      </c>
      <c r="C147" s="52"/>
      <c r="D147" s="52"/>
      <c r="E147" s="53"/>
      <c r="F147" s="53"/>
      <c r="G147" s="53"/>
      <c r="H147" s="53"/>
      <c r="I147" s="45"/>
      <c r="J147" s="54"/>
      <c r="K147" s="54"/>
      <c r="L147" s="54"/>
      <c r="M147" s="55" t="s">
        <v>128</v>
      </c>
      <c r="N147" s="53"/>
      <c r="O147" s="53"/>
      <c r="P147" s="53"/>
      <c r="Q147" s="53"/>
      <c r="R147" s="45"/>
      <c r="S147" s="54"/>
      <c r="T147" s="55" t="s">
        <v>151</v>
      </c>
      <c r="U147" s="53"/>
      <c r="V147" s="53"/>
      <c r="W147" s="53"/>
      <c r="X147" s="53"/>
      <c r="Y147" s="45"/>
      <c r="Z147" s="31"/>
      <c r="AA147" s="49"/>
      <c r="AB147" s="33" t="str">
        <f>IF(ISNUMBER(I147),I147*0.8,"")</f>
        <v/>
      </c>
      <c r="AC147" s="33" t="str">
        <f>IF(ISNUMBER(R147),R147*2,"")</f>
        <v/>
      </c>
      <c r="AD147" s="33" t="str">
        <f>IF(ISNUMBER(Y147),Y147*2.5,"")</f>
        <v/>
      </c>
      <c r="AE147" s="33"/>
      <c r="AF147" s="33"/>
      <c r="AG147" s="33"/>
    </row>
    <row r="148" spans="1:33" ht="3" customHeight="1" x14ac:dyDescent="0.2">
      <c r="A148" s="30"/>
      <c r="B148" s="25"/>
      <c r="C148" s="28"/>
      <c r="D148" s="28"/>
      <c r="E148" s="28"/>
      <c r="F148" s="28"/>
      <c r="G148" s="28"/>
      <c r="H148" s="28"/>
      <c r="I148" s="28"/>
      <c r="J148" s="54"/>
      <c r="K148" s="54"/>
      <c r="L148" s="54"/>
      <c r="M148" s="25"/>
      <c r="N148" s="28"/>
      <c r="O148" s="28"/>
      <c r="P148" s="28"/>
      <c r="Q148" s="28"/>
      <c r="R148" s="28"/>
      <c r="S148" s="28"/>
      <c r="T148" s="25"/>
      <c r="U148" s="28"/>
      <c r="V148" s="28"/>
      <c r="W148" s="28"/>
      <c r="X148" s="28"/>
      <c r="Y148" s="28"/>
      <c r="Z148" s="28"/>
      <c r="AA148" s="49"/>
      <c r="AB148" s="33"/>
      <c r="AC148" s="33"/>
      <c r="AD148" s="33"/>
      <c r="AE148" s="33"/>
      <c r="AF148" s="33"/>
      <c r="AG148" s="33"/>
    </row>
    <row r="149" spans="1:33" x14ac:dyDescent="0.2">
      <c r="A149" s="30"/>
      <c r="B149" s="55" t="s">
        <v>157</v>
      </c>
      <c r="C149" s="53"/>
      <c r="D149" s="53"/>
      <c r="E149" s="53"/>
      <c r="F149" s="53"/>
      <c r="G149" s="53"/>
      <c r="H149" s="53"/>
      <c r="I149" s="45"/>
      <c r="J149" s="54"/>
      <c r="K149" s="54"/>
      <c r="L149" s="54"/>
      <c r="M149" s="55" t="s">
        <v>152</v>
      </c>
      <c r="N149" s="53"/>
      <c r="O149" s="53"/>
      <c r="P149" s="53"/>
      <c r="Q149" s="53"/>
      <c r="R149" s="45"/>
      <c r="S149" s="54"/>
      <c r="T149" s="55" t="s">
        <v>153</v>
      </c>
      <c r="U149" s="53"/>
      <c r="V149" s="53"/>
      <c r="W149" s="53"/>
      <c r="X149" s="53"/>
      <c r="Y149" s="45"/>
      <c r="Z149" s="31"/>
      <c r="AA149" s="49"/>
      <c r="AB149" s="33" t="str">
        <f>IF(ISNUMBER(I149),I149*1,"")</f>
        <v/>
      </c>
      <c r="AC149" s="33" t="str">
        <f>IF(ISNUMBER(R149),R149*1.5,"")</f>
        <v/>
      </c>
      <c r="AD149" s="33" t="str">
        <f>IF(ISNUMBER(Y149),Y149*2,"")</f>
        <v/>
      </c>
      <c r="AE149" s="33"/>
      <c r="AF149" s="33"/>
      <c r="AG149" s="33"/>
    </row>
    <row r="150" spans="1:33" ht="3" customHeight="1" x14ac:dyDescent="0.2">
      <c r="A150" s="28"/>
      <c r="B150" s="28"/>
      <c r="C150" s="28"/>
      <c r="D150" s="28"/>
      <c r="E150" s="28"/>
      <c r="F150" s="28"/>
      <c r="G150" s="28"/>
      <c r="H150" s="28"/>
      <c r="I150" s="28"/>
      <c r="J150" s="28"/>
      <c r="K150" s="28"/>
      <c r="L150" s="28"/>
      <c r="M150" s="25"/>
      <c r="N150" s="28"/>
      <c r="O150" s="28"/>
      <c r="P150" s="28"/>
      <c r="Q150" s="28"/>
      <c r="R150" s="28"/>
      <c r="S150" s="28"/>
      <c r="T150" s="25"/>
      <c r="U150" s="28"/>
      <c r="V150" s="28"/>
      <c r="W150" s="28"/>
      <c r="X150" s="28"/>
      <c r="Y150" s="28"/>
      <c r="Z150" s="28"/>
      <c r="AA150" s="51"/>
      <c r="AB150" s="33"/>
      <c r="AC150" s="33"/>
      <c r="AD150" s="33"/>
      <c r="AE150" s="33"/>
      <c r="AF150" s="33"/>
      <c r="AG150" s="33"/>
    </row>
    <row r="151" spans="1:33" x14ac:dyDescent="0.2">
      <c r="A151" s="30"/>
      <c r="B151" s="57" t="s">
        <v>92</v>
      </c>
      <c r="C151" s="56"/>
      <c r="D151" s="56"/>
      <c r="E151" s="53"/>
      <c r="F151" s="53"/>
      <c r="G151" s="53"/>
      <c r="H151" s="53"/>
      <c r="I151" s="53"/>
      <c r="J151" s="53"/>
      <c r="K151" s="53"/>
      <c r="L151" s="53"/>
      <c r="M151" s="55" t="s">
        <v>129</v>
      </c>
      <c r="N151" s="53"/>
      <c r="O151" s="53"/>
      <c r="P151" s="53"/>
      <c r="Q151" s="53"/>
      <c r="R151" s="45"/>
      <c r="S151" s="54"/>
      <c r="T151" s="55" t="s">
        <v>154</v>
      </c>
      <c r="U151" s="53"/>
      <c r="V151" s="53"/>
      <c r="W151" s="53"/>
      <c r="X151" s="53"/>
      <c r="Y151" s="45"/>
      <c r="Z151" s="31"/>
      <c r="AA151" s="51"/>
      <c r="AB151" s="33"/>
      <c r="AC151" s="33" t="str">
        <f>IF(ISNUMBER(R151),R151*1,"")</f>
        <v/>
      </c>
      <c r="AD151" s="33" t="str">
        <f>IF(ISNUMBER(Y151),Y151*1.5,"")</f>
        <v/>
      </c>
      <c r="AE151" s="33"/>
      <c r="AF151" s="33"/>
      <c r="AG151" s="33"/>
    </row>
    <row r="152" spans="1:33" ht="3"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B152" s="33"/>
      <c r="AC152" s="33"/>
      <c r="AD152" s="33"/>
      <c r="AE152" s="33"/>
      <c r="AF152" s="33"/>
      <c r="AG152" s="33"/>
    </row>
    <row r="153" spans="1:33" ht="21" customHeight="1" x14ac:dyDescent="0.2">
      <c r="A153" s="74" t="s">
        <v>84</v>
      </c>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B153" s="33"/>
      <c r="AC153" s="33"/>
      <c r="AD153" s="33"/>
      <c r="AE153" s="33"/>
      <c r="AF153" s="33"/>
      <c r="AG153" s="33"/>
    </row>
    <row r="154" spans="1:33" ht="3"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B154" s="33"/>
      <c r="AC154" s="33"/>
      <c r="AD154" s="33"/>
      <c r="AE154" s="33"/>
      <c r="AF154" s="33"/>
      <c r="AG154" s="33"/>
    </row>
    <row r="155" spans="1:33" ht="14.45" customHeight="1" x14ac:dyDescent="0.2">
      <c r="A155" s="28"/>
      <c r="B155" s="72" t="s">
        <v>242</v>
      </c>
      <c r="C155" s="72"/>
      <c r="D155" s="72"/>
      <c r="E155" s="72"/>
      <c r="F155" s="72"/>
      <c r="G155" s="72"/>
      <c r="H155" s="72"/>
      <c r="I155" s="72"/>
      <c r="J155" s="72"/>
      <c r="K155" s="72"/>
      <c r="L155" s="28"/>
      <c r="M155" s="25" t="s">
        <v>101</v>
      </c>
      <c r="N155" s="28"/>
      <c r="O155" s="28"/>
      <c r="P155" s="28"/>
      <c r="Q155" s="28"/>
      <c r="R155" s="28"/>
      <c r="S155" s="28"/>
      <c r="T155" s="28"/>
      <c r="U155" s="28"/>
      <c r="V155" s="28"/>
      <c r="W155" s="28"/>
      <c r="X155" s="28"/>
      <c r="Y155" s="28"/>
      <c r="Z155" s="28"/>
      <c r="AB155" s="33"/>
      <c r="AC155" s="33"/>
      <c r="AD155" s="33"/>
      <c r="AE155" s="33"/>
      <c r="AF155" s="33"/>
      <c r="AG155" s="33"/>
    </row>
    <row r="156" spans="1:33" ht="14.45" customHeight="1" x14ac:dyDescent="0.2">
      <c r="A156" s="28"/>
      <c r="B156" s="72"/>
      <c r="C156" s="72"/>
      <c r="D156" s="72"/>
      <c r="E156" s="72"/>
      <c r="F156" s="72"/>
      <c r="G156" s="72"/>
      <c r="H156" s="72"/>
      <c r="I156" s="72"/>
      <c r="J156" s="72"/>
      <c r="K156" s="72"/>
      <c r="L156" s="28"/>
      <c r="M156" s="73"/>
      <c r="N156" s="73"/>
      <c r="O156" s="73"/>
      <c r="P156" s="73"/>
      <c r="Q156" s="73"/>
      <c r="R156" s="73"/>
      <c r="S156" s="73"/>
      <c r="T156" s="73"/>
      <c r="U156" s="73"/>
      <c r="V156" s="73"/>
      <c r="W156" s="73"/>
      <c r="X156" s="73"/>
      <c r="Y156" s="73"/>
      <c r="Z156" s="28"/>
    </row>
    <row r="157" spans="1:33" ht="14.45" customHeight="1" x14ac:dyDescent="0.2">
      <c r="A157" s="28"/>
      <c r="B157" s="72"/>
      <c r="C157" s="72"/>
      <c r="D157" s="72"/>
      <c r="E157" s="72"/>
      <c r="F157" s="72"/>
      <c r="G157" s="72"/>
      <c r="H157" s="72"/>
      <c r="I157" s="72"/>
      <c r="J157" s="72"/>
      <c r="K157" s="72"/>
      <c r="L157" s="28"/>
      <c r="M157" s="73"/>
      <c r="N157" s="73"/>
      <c r="O157" s="73"/>
      <c r="P157" s="73"/>
      <c r="Q157" s="73"/>
      <c r="R157" s="73"/>
      <c r="S157" s="73"/>
      <c r="T157" s="73"/>
      <c r="U157" s="73"/>
      <c r="V157" s="73"/>
      <c r="W157" s="73"/>
      <c r="X157" s="73"/>
      <c r="Y157" s="73"/>
      <c r="Z157" s="28"/>
    </row>
    <row r="158" spans="1:33" ht="14.45" customHeight="1" x14ac:dyDescent="0.2">
      <c r="A158" s="28"/>
      <c r="B158" s="72"/>
      <c r="C158" s="72"/>
      <c r="D158" s="72"/>
      <c r="E158" s="72"/>
      <c r="F158" s="72"/>
      <c r="G158" s="72"/>
      <c r="H158" s="72"/>
      <c r="I158" s="72"/>
      <c r="J158" s="72"/>
      <c r="K158" s="72"/>
      <c r="L158" s="28"/>
      <c r="M158" s="73"/>
      <c r="N158" s="73"/>
      <c r="O158" s="73"/>
      <c r="P158" s="73"/>
      <c r="Q158" s="73"/>
      <c r="R158" s="73"/>
      <c r="S158" s="73"/>
      <c r="T158" s="73"/>
      <c r="U158" s="73"/>
      <c r="V158" s="73"/>
      <c r="W158" s="73"/>
      <c r="X158" s="73"/>
      <c r="Y158" s="73"/>
      <c r="Z158" s="28"/>
    </row>
    <row r="159" spans="1:33" ht="14.45" customHeight="1" x14ac:dyDescent="0.2">
      <c r="A159" s="28"/>
      <c r="B159" s="72"/>
      <c r="C159" s="72"/>
      <c r="D159" s="72"/>
      <c r="E159" s="72"/>
      <c r="F159" s="72"/>
      <c r="G159" s="72"/>
      <c r="H159" s="72"/>
      <c r="I159" s="72"/>
      <c r="J159" s="72"/>
      <c r="K159" s="72"/>
      <c r="L159" s="28"/>
      <c r="M159" s="73"/>
      <c r="N159" s="73"/>
      <c r="O159" s="73"/>
      <c r="P159" s="73"/>
      <c r="Q159" s="73"/>
      <c r="R159" s="73"/>
      <c r="S159" s="73"/>
      <c r="T159" s="73"/>
      <c r="U159" s="73"/>
      <c r="V159" s="73"/>
      <c r="W159" s="73"/>
      <c r="X159" s="73"/>
      <c r="Y159" s="73"/>
      <c r="Z159" s="28"/>
    </row>
    <row r="160" spans="1:33" x14ac:dyDescent="0.2">
      <c r="A160" s="28"/>
      <c r="B160" s="72"/>
      <c r="C160" s="72"/>
      <c r="D160" s="72"/>
      <c r="E160" s="72"/>
      <c r="F160" s="72"/>
      <c r="G160" s="72"/>
      <c r="H160" s="72"/>
      <c r="I160" s="72"/>
      <c r="J160" s="72"/>
      <c r="K160" s="72"/>
      <c r="L160" s="28"/>
      <c r="M160" s="73"/>
      <c r="N160" s="73"/>
      <c r="O160" s="73"/>
      <c r="P160" s="73"/>
      <c r="Q160" s="73"/>
      <c r="R160" s="73"/>
      <c r="S160" s="73"/>
      <c r="T160" s="73"/>
      <c r="U160" s="73"/>
      <c r="V160" s="73"/>
      <c r="W160" s="73"/>
      <c r="X160" s="73"/>
      <c r="Y160" s="73"/>
      <c r="Z160" s="28"/>
    </row>
    <row r="161" spans="1:27" x14ac:dyDescent="0.2">
      <c r="A161" s="28"/>
      <c r="B161" s="72"/>
      <c r="C161" s="72"/>
      <c r="D161" s="72"/>
      <c r="E161" s="72"/>
      <c r="F161" s="72"/>
      <c r="G161" s="72"/>
      <c r="H161" s="72"/>
      <c r="I161" s="72"/>
      <c r="J161" s="72"/>
      <c r="K161" s="72"/>
      <c r="L161" s="28"/>
      <c r="M161" s="73"/>
      <c r="N161" s="73"/>
      <c r="O161" s="73"/>
      <c r="P161" s="73"/>
      <c r="Q161" s="73"/>
      <c r="R161" s="73"/>
      <c r="S161" s="73"/>
      <c r="T161" s="73"/>
      <c r="U161" s="73"/>
      <c r="V161" s="73"/>
      <c r="W161" s="73"/>
      <c r="X161" s="73"/>
      <c r="Y161" s="73"/>
      <c r="Z161" s="28"/>
      <c r="AA161" s="49"/>
    </row>
    <row r="162" spans="1:27" x14ac:dyDescent="0.2">
      <c r="A162" s="28"/>
      <c r="B162" s="72"/>
      <c r="C162" s="72"/>
      <c r="D162" s="72"/>
      <c r="E162" s="72"/>
      <c r="F162" s="72"/>
      <c r="G162" s="72"/>
      <c r="H162" s="72"/>
      <c r="I162" s="72"/>
      <c r="J162" s="72"/>
      <c r="K162" s="72"/>
      <c r="L162" s="28"/>
      <c r="M162" s="73"/>
      <c r="N162" s="73"/>
      <c r="O162" s="73"/>
      <c r="P162" s="73"/>
      <c r="Q162" s="73"/>
      <c r="R162" s="73"/>
      <c r="S162" s="73"/>
      <c r="T162" s="73"/>
      <c r="U162" s="73"/>
      <c r="V162" s="73"/>
      <c r="W162" s="73"/>
      <c r="X162" s="73"/>
      <c r="Y162" s="73"/>
      <c r="Z162" s="28"/>
      <c r="AA162" s="49"/>
    </row>
    <row r="163" spans="1:27" x14ac:dyDescent="0.2">
      <c r="A163" s="28"/>
      <c r="B163" s="72"/>
      <c r="C163" s="72"/>
      <c r="D163" s="72"/>
      <c r="E163" s="72"/>
      <c r="F163" s="72"/>
      <c r="G163" s="72"/>
      <c r="H163" s="72"/>
      <c r="I163" s="72"/>
      <c r="J163" s="72"/>
      <c r="K163" s="72"/>
      <c r="L163" s="28"/>
      <c r="M163" s="73"/>
      <c r="N163" s="73"/>
      <c r="O163" s="73"/>
      <c r="P163" s="73"/>
      <c r="Q163" s="73"/>
      <c r="R163" s="73"/>
      <c r="S163" s="73"/>
      <c r="T163" s="73"/>
      <c r="U163" s="73"/>
      <c r="V163" s="73"/>
      <c r="W163" s="73"/>
      <c r="X163" s="73"/>
      <c r="Y163" s="73"/>
      <c r="Z163" s="28"/>
      <c r="AA163" s="49"/>
    </row>
    <row r="164" spans="1:27" x14ac:dyDescent="0.2">
      <c r="A164" s="28"/>
      <c r="B164" s="72"/>
      <c r="C164" s="72"/>
      <c r="D164" s="72"/>
      <c r="E164" s="72"/>
      <c r="F164" s="72"/>
      <c r="G164" s="72"/>
      <c r="H164" s="72"/>
      <c r="I164" s="72"/>
      <c r="J164" s="72"/>
      <c r="K164" s="72"/>
      <c r="L164" s="28"/>
      <c r="M164" s="73"/>
      <c r="N164" s="73"/>
      <c r="O164" s="73"/>
      <c r="P164" s="73"/>
      <c r="Q164" s="73"/>
      <c r="R164" s="73"/>
      <c r="S164" s="73"/>
      <c r="T164" s="73"/>
      <c r="U164" s="73"/>
      <c r="V164" s="73"/>
      <c r="W164" s="73"/>
      <c r="X164" s="73"/>
      <c r="Y164" s="73"/>
      <c r="Z164" s="28"/>
      <c r="AA164" s="49"/>
    </row>
    <row r="165" spans="1:27" ht="3"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7" ht="3"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7" ht="21" customHeight="1" x14ac:dyDescent="0.2">
      <c r="A167" s="74" t="s">
        <v>95</v>
      </c>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7" ht="3"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7" ht="14.45" customHeight="1" x14ac:dyDescent="0.2">
      <c r="A169" s="28"/>
      <c r="B169" s="80" t="s">
        <v>247</v>
      </c>
      <c r="C169" s="80"/>
      <c r="D169" s="80"/>
      <c r="E169" s="80"/>
      <c r="F169" s="80"/>
      <c r="G169" s="80"/>
      <c r="H169" s="80"/>
      <c r="I169" s="80"/>
      <c r="J169" s="80"/>
      <c r="K169" s="80"/>
      <c r="L169" s="80"/>
      <c r="M169" s="80"/>
      <c r="N169" s="28"/>
      <c r="O169" s="80" t="s">
        <v>100</v>
      </c>
      <c r="P169" s="80"/>
      <c r="Q169" s="80"/>
      <c r="R169" s="80"/>
      <c r="S169" s="80"/>
      <c r="T169" s="80"/>
      <c r="U169" s="80"/>
      <c r="V169" s="80"/>
      <c r="W169" s="80"/>
      <c r="X169" s="80"/>
      <c r="Y169" s="80"/>
      <c r="Z169" s="28"/>
    </row>
    <row r="170" spans="1:27" x14ac:dyDescent="0.2">
      <c r="A170" s="28"/>
      <c r="B170" s="80"/>
      <c r="C170" s="80"/>
      <c r="D170" s="80"/>
      <c r="E170" s="80"/>
      <c r="F170" s="80"/>
      <c r="G170" s="80"/>
      <c r="H170" s="80"/>
      <c r="I170" s="80"/>
      <c r="J170" s="80"/>
      <c r="K170" s="80"/>
      <c r="L170" s="80"/>
      <c r="M170" s="80"/>
      <c r="N170" s="28"/>
      <c r="O170" s="80"/>
      <c r="P170" s="80"/>
      <c r="Q170" s="80"/>
      <c r="R170" s="80"/>
      <c r="S170" s="80"/>
      <c r="T170" s="80"/>
      <c r="U170" s="80"/>
      <c r="V170" s="80"/>
      <c r="W170" s="80"/>
      <c r="X170" s="80"/>
      <c r="Y170" s="80"/>
      <c r="Z170" s="28"/>
    </row>
    <row r="171" spans="1:27" x14ac:dyDescent="0.2">
      <c r="A171" s="28"/>
      <c r="B171" s="80"/>
      <c r="C171" s="80"/>
      <c r="D171" s="80"/>
      <c r="E171" s="80"/>
      <c r="F171" s="80"/>
      <c r="G171" s="80"/>
      <c r="H171" s="80"/>
      <c r="I171" s="80"/>
      <c r="J171" s="80"/>
      <c r="K171" s="80"/>
      <c r="L171" s="80"/>
      <c r="M171" s="80"/>
      <c r="N171" s="28"/>
      <c r="O171" s="80"/>
      <c r="P171" s="80"/>
      <c r="Q171" s="80"/>
      <c r="R171" s="80"/>
      <c r="S171" s="80"/>
      <c r="T171" s="80"/>
      <c r="U171" s="80"/>
      <c r="V171" s="80"/>
      <c r="W171" s="80"/>
      <c r="X171" s="80"/>
      <c r="Y171" s="80"/>
      <c r="Z171" s="28"/>
    </row>
    <row r="172" spans="1:27" ht="3" customHeight="1" x14ac:dyDescent="0.2">
      <c r="A172" s="28"/>
      <c r="B172" s="80"/>
      <c r="C172" s="80"/>
      <c r="D172" s="80"/>
      <c r="E172" s="80"/>
      <c r="F172" s="80"/>
      <c r="G172" s="80"/>
      <c r="H172" s="80"/>
      <c r="I172" s="80"/>
      <c r="J172" s="80"/>
      <c r="K172" s="80"/>
      <c r="L172" s="80"/>
      <c r="M172" s="80"/>
      <c r="N172" s="28"/>
      <c r="O172" s="28"/>
      <c r="P172" s="28"/>
      <c r="Q172" s="28"/>
      <c r="R172" s="28"/>
      <c r="S172" s="28"/>
      <c r="T172" s="28"/>
      <c r="U172" s="28"/>
      <c r="V172" s="28"/>
      <c r="W172" s="28"/>
      <c r="X172" s="28"/>
      <c r="Y172" s="28"/>
      <c r="Z172" s="28"/>
    </row>
    <row r="173" spans="1:27" ht="13.9" customHeight="1" x14ac:dyDescent="0.2">
      <c r="A173" s="28"/>
      <c r="B173" s="80"/>
      <c r="C173" s="80"/>
      <c r="D173" s="80"/>
      <c r="E173" s="80"/>
      <c r="F173" s="80"/>
      <c r="G173" s="80"/>
      <c r="H173" s="80"/>
      <c r="I173" s="80"/>
      <c r="J173" s="80"/>
      <c r="K173" s="80"/>
      <c r="L173" s="80"/>
      <c r="M173" s="80"/>
      <c r="N173" s="28"/>
      <c r="O173" s="80" t="s">
        <v>124</v>
      </c>
      <c r="P173" s="80"/>
      <c r="Q173" s="80"/>
      <c r="R173" s="80"/>
      <c r="S173" s="80"/>
      <c r="T173" s="80"/>
      <c r="U173" s="80"/>
      <c r="V173" s="80"/>
      <c r="W173" s="80"/>
      <c r="X173" s="80"/>
      <c r="Y173" s="80"/>
      <c r="Z173" s="28"/>
    </row>
    <row r="174" spans="1:27" ht="14.45" customHeight="1" x14ac:dyDescent="0.2">
      <c r="A174" s="28"/>
      <c r="B174" s="80"/>
      <c r="C174" s="80"/>
      <c r="D174" s="80"/>
      <c r="E174" s="80"/>
      <c r="F174" s="80"/>
      <c r="G174" s="80"/>
      <c r="H174" s="80"/>
      <c r="I174" s="80"/>
      <c r="J174" s="80"/>
      <c r="K174" s="80"/>
      <c r="L174" s="80"/>
      <c r="M174" s="80"/>
      <c r="N174" s="28"/>
      <c r="O174" s="80"/>
      <c r="P174" s="80"/>
      <c r="Q174" s="80"/>
      <c r="R174" s="80"/>
      <c r="S174" s="80"/>
      <c r="T174" s="80"/>
      <c r="U174" s="80"/>
      <c r="V174" s="80"/>
      <c r="W174" s="80"/>
      <c r="X174" s="80"/>
      <c r="Y174" s="80"/>
      <c r="Z174" s="28"/>
      <c r="AA174" s="50"/>
    </row>
    <row r="175" spans="1:27" ht="14.45" customHeight="1" x14ac:dyDescent="0.2">
      <c r="A175" s="28"/>
      <c r="B175" s="80"/>
      <c r="C175" s="80"/>
      <c r="D175" s="80"/>
      <c r="E175" s="80"/>
      <c r="F175" s="80"/>
      <c r="G175" s="80"/>
      <c r="H175" s="80"/>
      <c r="I175" s="80"/>
      <c r="J175" s="80"/>
      <c r="K175" s="80"/>
      <c r="L175" s="80"/>
      <c r="M175" s="80"/>
      <c r="N175" s="28"/>
      <c r="O175" s="80"/>
      <c r="P175" s="80"/>
      <c r="Q175" s="80"/>
      <c r="R175" s="80"/>
      <c r="S175" s="80"/>
      <c r="T175" s="80"/>
      <c r="U175" s="80"/>
      <c r="V175" s="80"/>
      <c r="W175" s="80"/>
      <c r="X175" s="80"/>
      <c r="Y175" s="80"/>
      <c r="Z175" s="28"/>
      <c r="AA175" s="50"/>
    </row>
    <row r="176" spans="1:27" x14ac:dyDescent="0.2">
      <c r="A176" s="28"/>
      <c r="B176" s="80"/>
      <c r="C176" s="80"/>
      <c r="D176" s="80"/>
      <c r="E176" s="80"/>
      <c r="F176" s="80"/>
      <c r="G176" s="80"/>
      <c r="H176" s="80"/>
      <c r="I176" s="80"/>
      <c r="J176" s="80"/>
      <c r="K176" s="80"/>
      <c r="L176" s="80"/>
      <c r="M176" s="80"/>
      <c r="N176" s="28"/>
      <c r="O176" s="80"/>
      <c r="P176" s="80"/>
      <c r="Q176" s="80"/>
      <c r="R176" s="80"/>
      <c r="S176" s="80"/>
      <c r="T176" s="80"/>
      <c r="U176" s="80"/>
      <c r="V176" s="80"/>
      <c r="W176" s="80"/>
      <c r="X176" s="80"/>
      <c r="Y176" s="80"/>
      <c r="Z176" s="28"/>
      <c r="AA176" s="50"/>
    </row>
    <row r="177" spans="1:27" x14ac:dyDescent="0.2">
      <c r="A177" s="28"/>
      <c r="B177" s="80"/>
      <c r="C177" s="80"/>
      <c r="D177" s="80"/>
      <c r="E177" s="80"/>
      <c r="F177" s="80"/>
      <c r="G177" s="80"/>
      <c r="H177" s="80"/>
      <c r="I177" s="80"/>
      <c r="J177" s="80"/>
      <c r="K177" s="80"/>
      <c r="L177" s="80"/>
      <c r="M177" s="80"/>
      <c r="N177" s="28"/>
      <c r="O177" s="80"/>
      <c r="P177" s="80"/>
      <c r="Q177" s="80"/>
      <c r="R177" s="80"/>
      <c r="S177" s="80"/>
      <c r="T177" s="80"/>
      <c r="U177" s="80"/>
      <c r="V177" s="80"/>
      <c r="W177" s="80"/>
      <c r="X177" s="80"/>
      <c r="Y177" s="80"/>
      <c r="Z177" s="28"/>
      <c r="AA177" s="50"/>
    </row>
    <row r="178" spans="1:27" ht="3"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7" ht="21" customHeight="1" x14ac:dyDescent="0.2">
      <c r="A179" s="74" t="s">
        <v>86</v>
      </c>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7" ht="3"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7" x14ac:dyDescent="0.2">
      <c r="A181" s="28"/>
      <c r="B181" s="82" t="s">
        <v>123</v>
      </c>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28"/>
    </row>
    <row r="182" spans="1:27" ht="3"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7" ht="13.9" customHeight="1" x14ac:dyDescent="0.25">
      <c r="A183" s="28"/>
      <c r="B183" s="72" t="s">
        <v>248</v>
      </c>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60"/>
      <c r="AA183" s="50"/>
    </row>
    <row r="184" spans="1:27" ht="15" x14ac:dyDescent="0.25">
      <c r="A184" s="28"/>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60"/>
      <c r="AA184" s="50"/>
    </row>
    <row r="185" spans="1:27" ht="15" x14ac:dyDescent="0.25">
      <c r="A185" s="28"/>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60"/>
      <c r="AA185" s="50"/>
    </row>
    <row r="186" spans="1:27" ht="15" x14ac:dyDescent="0.25">
      <c r="A186" s="28"/>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60"/>
      <c r="AA186" s="50"/>
    </row>
    <row r="187" spans="1:27" ht="3"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90" spans="1:27" x14ac:dyDescent="0.2">
      <c r="V190" s="27"/>
    </row>
  </sheetData>
  <sheetProtection algorithmName="SHA-512" hashValue="76qqff4zbDZmZp4BvBvPCM0GwHmXTJysED4OWvUlPHxwYdDmYElroz2Ie5h3OhWZfRy8UeD87XxFtvSWVV4b3g==" saltValue="pu8EgS8LDmxR3Pn3j0cmAA==" spinCount="100000" sheet="1" selectLockedCells="1"/>
  <mergeCells count="127">
    <mergeCell ref="B71:K71"/>
    <mergeCell ref="P110:Y117"/>
    <mergeCell ref="K90:Y95"/>
    <mergeCell ref="B73:K74"/>
    <mergeCell ref="A179:Z179"/>
    <mergeCell ref="B181:Y181"/>
    <mergeCell ref="B183:Y186"/>
    <mergeCell ref="B128:Q128"/>
    <mergeCell ref="U128:V128"/>
    <mergeCell ref="X128:Y128"/>
    <mergeCell ref="B130:Q130"/>
    <mergeCell ref="U130:V130"/>
    <mergeCell ref="X130:Y130"/>
    <mergeCell ref="B169:M177"/>
    <mergeCell ref="O169:Y171"/>
    <mergeCell ref="O173:Y177"/>
    <mergeCell ref="A141:Z141"/>
    <mergeCell ref="A167:Z167"/>
    <mergeCell ref="A139:Z139"/>
    <mergeCell ref="X81:Y81"/>
    <mergeCell ref="B77:Q77"/>
    <mergeCell ref="X77:Y77"/>
    <mergeCell ref="U77:V77"/>
    <mergeCell ref="B83:Q83"/>
    <mergeCell ref="E52:Y52"/>
    <mergeCell ref="R12:Y12"/>
    <mergeCell ref="E54:Y54"/>
    <mergeCell ref="E56:Y56"/>
    <mergeCell ref="S1:V1"/>
    <mergeCell ref="S2:V2"/>
    <mergeCell ref="S3:V3"/>
    <mergeCell ref="S4:V4"/>
    <mergeCell ref="S6:V6"/>
    <mergeCell ref="Q2:R2"/>
    <mergeCell ref="Q3:R3"/>
    <mergeCell ref="Q4:R4"/>
    <mergeCell ref="Q6:R6"/>
    <mergeCell ref="N1:R1"/>
    <mergeCell ref="N2:P2"/>
    <mergeCell ref="N3:P3"/>
    <mergeCell ref="N6:P6"/>
    <mergeCell ref="A5:J5"/>
    <mergeCell ref="K1:M1"/>
    <mergeCell ref="A1:J1"/>
    <mergeCell ref="E46:Y46"/>
    <mergeCell ref="B24:C24"/>
    <mergeCell ref="F24:G24"/>
    <mergeCell ref="J24:K24"/>
    <mergeCell ref="K2:M2"/>
    <mergeCell ref="K3:M3"/>
    <mergeCell ref="A8:Z8"/>
    <mergeCell ref="B32:C32"/>
    <mergeCell ref="A21:Z21"/>
    <mergeCell ref="A29:Z29"/>
    <mergeCell ref="G31:R32"/>
    <mergeCell ref="T31:Y32"/>
    <mergeCell ref="A2:J2"/>
    <mergeCell ref="K6:M6"/>
    <mergeCell ref="A3:J3"/>
    <mergeCell ref="A6:J6"/>
    <mergeCell ref="A4:J4"/>
    <mergeCell ref="K4:M4"/>
    <mergeCell ref="N4:P4"/>
    <mergeCell ref="A7:Z7"/>
    <mergeCell ref="A9:Z9"/>
    <mergeCell ref="K5:M5"/>
    <mergeCell ref="B16:C16"/>
    <mergeCell ref="B12:C12"/>
    <mergeCell ref="E12:G12"/>
    <mergeCell ref="N19:V19"/>
    <mergeCell ref="I19:L19"/>
    <mergeCell ref="I12:P12"/>
    <mergeCell ref="F16:G16"/>
    <mergeCell ref="M15:Y16"/>
    <mergeCell ref="B19:G19"/>
    <mergeCell ref="W19:Z19"/>
    <mergeCell ref="N5:P5"/>
    <mergeCell ref="Q5:R5"/>
    <mergeCell ref="S5:V5"/>
    <mergeCell ref="M156:Y164"/>
    <mergeCell ref="A153:Z153"/>
    <mergeCell ref="E48:Y48"/>
    <mergeCell ref="E50:Y50"/>
    <mergeCell ref="M24:Y27"/>
    <mergeCell ref="B27:C27"/>
    <mergeCell ref="A87:Z87"/>
    <mergeCell ref="X79:Y79"/>
    <mergeCell ref="B81:Q81"/>
    <mergeCell ref="O100:Y102"/>
    <mergeCell ref="O104:Y106"/>
    <mergeCell ref="U81:V81"/>
    <mergeCell ref="B90:I90"/>
    <mergeCell ref="U83:V83"/>
    <mergeCell ref="X83:Y83"/>
    <mergeCell ref="B79:Q79"/>
    <mergeCell ref="U79:V79"/>
    <mergeCell ref="F27:G27"/>
    <mergeCell ref="J27:K27"/>
    <mergeCell ref="E34:Y34"/>
    <mergeCell ref="B100:M106"/>
    <mergeCell ref="B92:I95"/>
    <mergeCell ref="A120:V120"/>
    <mergeCell ref="B155:K164"/>
    <mergeCell ref="E36:Y36"/>
    <mergeCell ref="E38:Y38"/>
    <mergeCell ref="E40:Y40"/>
    <mergeCell ref="E42:Y42"/>
    <mergeCell ref="E44:Y44"/>
    <mergeCell ref="R59:Y65"/>
    <mergeCell ref="B59:P65"/>
    <mergeCell ref="R134:Y137"/>
    <mergeCell ref="B133:P137"/>
    <mergeCell ref="A97:Z97"/>
    <mergeCell ref="A119:Z119"/>
    <mergeCell ref="B121:Y121"/>
    <mergeCell ref="U122:V123"/>
    <mergeCell ref="X122:Y123"/>
    <mergeCell ref="B124:Q124"/>
    <mergeCell ref="U124:V124"/>
    <mergeCell ref="X124:Y124"/>
    <mergeCell ref="B126:Q126"/>
    <mergeCell ref="U126:V126"/>
    <mergeCell ref="X126:Y126"/>
    <mergeCell ref="A108:Z108"/>
    <mergeCell ref="A67:Z67"/>
    <mergeCell ref="U74:V76"/>
    <mergeCell ref="X74:Y76"/>
  </mergeCells>
  <dataValidations disablePrompts="1" count="7">
    <dataValidation type="list" allowBlank="1" showInputMessage="1" showErrorMessage="1" sqref="P13:Q14 R12:R14 S13:T14" xr:uid="{E5CB7958-814C-4E1A-809F-8B5C9868D7BA}">
      <formula1>Venues</formula1>
    </dataValidation>
    <dataValidation type="list" showInputMessage="1" showErrorMessage="1" sqref="B71:K71" xr:uid="{DA62BA9E-0386-4994-88F5-8F602C27FD43}">
      <formula1>Payment</formula1>
    </dataValidation>
    <dataValidation type="list" allowBlank="1" showInputMessage="1" showErrorMessage="1" sqref="E42 E36 E38 E40 E34:Y34" xr:uid="{C34CF17A-9535-4128-8D55-D88E109B9C53}">
      <formula1>cold</formula1>
    </dataValidation>
    <dataValidation type="list" allowBlank="1" showInputMessage="1" showErrorMessage="1" sqref="E44:Y44 E46:Y46 E48:Y48 E50:Y50 E52:Y52" xr:uid="{51D676D5-1732-43C7-8CF3-188537376CEE}">
      <formula1>hot</formula1>
    </dataValidation>
    <dataValidation type="list" allowBlank="1" showInputMessage="1" showErrorMessage="1" sqref="E54:Y54 E56:Y56" xr:uid="{99952C43-74B6-4DFF-A569-8351D50782A3}">
      <formula1>dessert</formula1>
    </dataValidation>
    <dataValidation type="list" allowBlank="1" showInputMessage="1" showErrorMessage="1" sqref="B124:Q124 B126:Q126 B128:Q128 B130:Q130" xr:uid="{99381E63-312A-4C28-B09C-FB63D68CCB4F}">
      <formula1>Flowers</formula1>
    </dataValidation>
    <dataValidation type="list" allowBlank="1" showInputMessage="1" showErrorMessage="1" sqref="B77:Q77 B79:Q79 B81:Q81 B83:Q83" xr:uid="{0304E0E2-2CE2-4C30-9648-285F6D37513A}">
      <formula1>Wine</formula1>
    </dataValidation>
  </dataValidations>
  <hyperlinks>
    <hyperlink ref="W19" r:id="rId1" xr:uid="{74D2BB19-9E7F-45DD-AF50-F965874EC6CE}"/>
  </hyperlinks>
  <printOptions horizontalCentered="1"/>
  <pageMargins left="0.23622047244094491" right="0.23622047244094491" top="0.23622047244094491" bottom="0.23622047244094491" header="0.31496062992125984" footer="0.31496062992125984"/>
  <pageSetup paperSize="9" scale="90" orientation="portrait" r:id="rId2"/>
  <rowBreaks count="2" manualBreakCount="2">
    <brk id="86" max="25" man="1"/>
    <brk id="166"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32" r:id="rId5" name="Check Box 84">
              <controlPr defaultSize="0" autoFill="0" autoLine="0" autoPict="0">
                <anchor moveWithCells="1">
                  <from>
                    <xdr:col>11</xdr:col>
                    <xdr:colOff>247650</xdr:colOff>
                    <xdr:row>72</xdr:row>
                    <xdr:rowOff>133350</xdr:rowOff>
                  </from>
                  <to>
                    <xdr:col>15</xdr:col>
                    <xdr:colOff>152400</xdr:colOff>
                    <xdr:row>75</xdr:row>
                    <xdr:rowOff>0</xdr:rowOff>
                  </to>
                </anchor>
              </controlPr>
            </control>
          </mc:Choice>
        </mc:AlternateContent>
        <mc:AlternateContent xmlns:mc="http://schemas.openxmlformats.org/markup-compatibility/2006">
          <mc:Choice Requires="x14">
            <control shapeId="2134" r:id="rId6" name="Check Box 86">
              <controlPr defaultSize="0" autoFill="0" autoLine="0" autoPict="0">
                <anchor moveWithCells="1">
                  <from>
                    <xdr:col>22</xdr:col>
                    <xdr:colOff>95250</xdr:colOff>
                    <xdr:row>71</xdr:row>
                    <xdr:rowOff>152400</xdr:rowOff>
                  </from>
                  <to>
                    <xdr:col>25</xdr:col>
                    <xdr:colOff>200025</xdr:colOff>
                    <xdr:row>73</xdr:row>
                    <xdr:rowOff>28575</xdr:rowOff>
                  </to>
                </anchor>
              </controlPr>
            </control>
          </mc:Choice>
        </mc:AlternateContent>
        <mc:AlternateContent xmlns:mc="http://schemas.openxmlformats.org/markup-compatibility/2006">
          <mc:Choice Requires="x14">
            <control shapeId="2138" r:id="rId7" name="Check Box 90">
              <controlPr defaultSize="0" autoFill="0" autoLine="0" autoPict="0">
                <anchor moveWithCells="1">
                  <from>
                    <xdr:col>22</xdr:col>
                    <xdr:colOff>95250</xdr:colOff>
                    <xdr:row>72</xdr:row>
                    <xdr:rowOff>152400</xdr:rowOff>
                  </from>
                  <to>
                    <xdr:col>25</xdr:col>
                    <xdr:colOff>238125</xdr:colOff>
                    <xdr:row>75</xdr:row>
                    <xdr:rowOff>0</xdr:rowOff>
                  </to>
                </anchor>
              </controlPr>
            </control>
          </mc:Choice>
        </mc:AlternateContent>
        <mc:AlternateContent xmlns:mc="http://schemas.openxmlformats.org/markup-compatibility/2006">
          <mc:Choice Requires="x14">
            <control shapeId="2147" r:id="rId8" name="Check Box 99">
              <controlPr defaultSize="0" autoFill="0" autoLine="0" autoPict="0">
                <anchor moveWithCells="1">
                  <from>
                    <xdr:col>2</xdr:col>
                    <xdr:colOff>219075</xdr:colOff>
                    <xdr:row>83</xdr:row>
                    <xdr:rowOff>19050</xdr:rowOff>
                  </from>
                  <to>
                    <xdr:col>10</xdr:col>
                    <xdr:colOff>209550</xdr:colOff>
                    <xdr:row>86</xdr:row>
                    <xdr:rowOff>0</xdr:rowOff>
                  </to>
                </anchor>
              </controlPr>
            </control>
          </mc:Choice>
        </mc:AlternateContent>
        <mc:AlternateContent xmlns:mc="http://schemas.openxmlformats.org/markup-compatibility/2006">
          <mc:Choice Requires="x14">
            <control shapeId="2148" r:id="rId9" name="Check Box 100">
              <controlPr defaultSize="0" autoFill="0" autoLine="0" autoPict="0">
                <anchor moveWithCells="1">
                  <from>
                    <xdr:col>10</xdr:col>
                    <xdr:colOff>209550</xdr:colOff>
                    <xdr:row>83</xdr:row>
                    <xdr:rowOff>19050</xdr:rowOff>
                  </from>
                  <to>
                    <xdr:col>17</xdr:col>
                    <xdr:colOff>133350</xdr:colOff>
                    <xdr:row>86</xdr:row>
                    <xdr:rowOff>0</xdr:rowOff>
                  </to>
                </anchor>
              </controlPr>
            </control>
          </mc:Choice>
        </mc:AlternateContent>
        <mc:AlternateContent xmlns:mc="http://schemas.openxmlformats.org/markup-compatibility/2006">
          <mc:Choice Requires="x14">
            <control shapeId="2150" r:id="rId10" name="Check Box 102">
              <controlPr defaultSize="0" autoFill="0" autoLine="0" autoPict="0">
                <anchor moveWithCells="1">
                  <from>
                    <xdr:col>11</xdr:col>
                    <xdr:colOff>247650</xdr:colOff>
                    <xdr:row>70</xdr:row>
                    <xdr:rowOff>133350</xdr:rowOff>
                  </from>
                  <to>
                    <xdr:col>16</xdr:col>
                    <xdr:colOff>219075</xdr:colOff>
                    <xdr:row>72</xdr:row>
                    <xdr:rowOff>19050</xdr:rowOff>
                  </to>
                </anchor>
              </controlPr>
            </control>
          </mc:Choice>
        </mc:AlternateContent>
        <mc:AlternateContent xmlns:mc="http://schemas.openxmlformats.org/markup-compatibility/2006">
          <mc:Choice Requires="x14">
            <control shapeId="2151" r:id="rId11" name="Check Box 103">
              <controlPr defaultSize="0" autoFill="0" autoLine="0" autoPict="0">
                <anchor moveWithCells="1">
                  <from>
                    <xdr:col>22</xdr:col>
                    <xdr:colOff>95250</xdr:colOff>
                    <xdr:row>70</xdr:row>
                    <xdr:rowOff>133350</xdr:rowOff>
                  </from>
                  <to>
                    <xdr:col>25</xdr:col>
                    <xdr:colOff>209550</xdr:colOff>
                    <xdr:row>72</xdr:row>
                    <xdr:rowOff>19050</xdr:rowOff>
                  </to>
                </anchor>
              </controlPr>
            </control>
          </mc:Choice>
        </mc:AlternateContent>
        <mc:AlternateContent xmlns:mc="http://schemas.openxmlformats.org/markup-compatibility/2006">
          <mc:Choice Requires="x14">
            <control shapeId="2153" r:id="rId12" name="Check Box 105">
              <controlPr defaultSize="0" autoFill="0" autoLine="0" autoPict="0">
                <anchor moveWithCells="1">
                  <from>
                    <xdr:col>11</xdr:col>
                    <xdr:colOff>247650</xdr:colOff>
                    <xdr:row>71</xdr:row>
                    <xdr:rowOff>152400</xdr:rowOff>
                  </from>
                  <to>
                    <xdr:col>16</xdr:col>
                    <xdr:colOff>209550</xdr:colOff>
                    <xdr:row>73</xdr:row>
                    <xdr:rowOff>38100</xdr:rowOff>
                  </to>
                </anchor>
              </controlPr>
            </control>
          </mc:Choice>
        </mc:AlternateContent>
        <mc:AlternateContent xmlns:mc="http://schemas.openxmlformats.org/markup-compatibility/2006">
          <mc:Choice Requires="x14">
            <control shapeId="2156" r:id="rId13" name="Check Box 108">
              <controlPr defaultSize="0" autoFill="0" autoLine="0" autoPict="0" altText="Malt whiskey">
                <anchor moveWithCells="1">
                  <from>
                    <xdr:col>17</xdr:col>
                    <xdr:colOff>95250</xdr:colOff>
                    <xdr:row>70</xdr:row>
                    <xdr:rowOff>133350</xdr:rowOff>
                  </from>
                  <to>
                    <xdr:col>22</xdr:col>
                    <xdr:colOff>76200</xdr:colOff>
                    <xdr:row>72</xdr:row>
                    <xdr:rowOff>19050</xdr:rowOff>
                  </to>
                </anchor>
              </controlPr>
            </control>
          </mc:Choice>
        </mc:AlternateContent>
        <mc:AlternateContent xmlns:mc="http://schemas.openxmlformats.org/markup-compatibility/2006">
          <mc:Choice Requires="x14">
            <control shapeId="2158" r:id="rId14" name="Check Box 110">
              <controlPr defaultSize="0" autoFill="0" autoLine="0" autoPict="0" altText="Malt whiskey">
                <anchor moveWithCells="1">
                  <from>
                    <xdr:col>17</xdr:col>
                    <xdr:colOff>95250</xdr:colOff>
                    <xdr:row>71</xdr:row>
                    <xdr:rowOff>152400</xdr:rowOff>
                  </from>
                  <to>
                    <xdr:col>22</xdr:col>
                    <xdr:colOff>76200</xdr:colOff>
                    <xdr:row>73</xdr:row>
                    <xdr:rowOff>38100</xdr:rowOff>
                  </to>
                </anchor>
              </controlPr>
            </control>
          </mc:Choice>
        </mc:AlternateContent>
        <mc:AlternateContent xmlns:mc="http://schemas.openxmlformats.org/markup-compatibility/2006">
          <mc:Choice Requires="x14">
            <control shapeId="2159" r:id="rId15" name="Check Box 111">
              <controlPr defaultSize="0" autoFill="0" autoLine="0" autoPict="0" altText="Malt whiskey">
                <anchor moveWithCells="1">
                  <from>
                    <xdr:col>17</xdr:col>
                    <xdr:colOff>95250</xdr:colOff>
                    <xdr:row>72</xdr:row>
                    <xdr:rowOff>133350</xdr:rowOff>
                  </from>
                  <to>
                    <xdr:col>22</xdr:col>
                    <xdr:colOff>76200</xdr:colOff>
                    <xdr:row>75</xdr:row>
                    <xdr:rowOff>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11</xdr:col>
                    <xdr:colOff>247650</xdr:colOff>
                    <xdr:row>68</xdr:row>
                    <xdr:rowOff>171450</xdr:rowOff>
                  </from>
                  <to>
                    <xdr:col>14</xdr:col>
                    <xdr:colOff>9525</xdr:colOff>
                    <xdr:row>70</xdr:row>
                    <xdr:rowOff>133350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22</xdr:col>
                    <xdr:colOff>95250</xdr:colOff>
                    <xdr:row>68</xdr:row>
                    <xdr:rowOff>133350</xdr:rowOff>
                  </from>
                  <to>
                    <xdr:col>25</xdr:col>
                    <xdr:colOff>95250</xdr:colOff>
                    <xdr:row>70</xdr:row>
                    <xdr:rowOff>171450</xdr:rowOff>
                  </to>
                </anchor>
              </controlPr>
            </control>
          </mc:Choice>
        </mc:AlternateContent>
        <mc:AlternateContent xmlns:mc="http://schemas.openxmlformats.org/markup-compatibility/2006">
          <mc:Choice Requires="x14">
            <control shapeId="2164" r:id="rId18" name="Check Box 116">
              <controlPr defaultSize="0" autoFill="0" autoLine="0" autoPict="0" altText="Malt whiskey">
                <anchor moveWithCells="1">
                  <from>
                    <xdr:col>17</xdr:col>
                    <xdr:colOff>95250</xdr:colOff>
                    <xdr:row>68</xdr:row>
                    <xdr:rowOff>133350</xdr:rowOff>
                  </from>
                  <to>
                    <xdr:col>22</xdr:col>
                    <xdr:colOff>76200</xdr:colOff>
                    <xdr:row>70</xdr:row>
                    <xdr:rowOff>161925</xdr:rowOff>
                  </to>
                </anchor>
              </controlPr>
            </control>
          </mc:Choice>
        </mc:AlternateContent>
        <mc:AlternateContent xmlns:mc="http://schemas.openxmlformats.org/markup-compatibility/2006">
          <mc:Choice Requires="x14">
            <control shapeId="2170" r:id="rId19" name="Check Box 122">
              <controlPr defaultSize="0" autoFill="0" autoLine="0" autoPict="0">
                <anchor moveWithCells="1">
                  <from>
                    <xdr:col>1</xdr:col>
                    <xdr:colOff>228600</xdr:colOff>
                    <xdr:row>111</xdr:row>
                    <xdr:rowOff>171450</xdr:rowOff>
                  </from>
                  <to>
                    <xdr:col>3</xdr:col>
                    <xdr:colOff>228600</xdr:colOff>
                    <xdr:row>114</xdr:row>
                    <xdr:rowOff>19050</xdr:rowOff>
                  </to>
                </anchor>
              </controlPr>
            </control>
          </mc:Choice>
        </mc:AlternateContent>
        <mc:AlternateContent xmlns:mc="http://schemas.openxmlformats.org/markup-compatibility/2006">
          <mc:Choice Requires="x14">
            <control shapeId="2171" r:id="rId20" name="Check Box 123">
              <controlPr defaultSize="0" autoFill="0" autoLine="0" autoPict="0">
                <anchor moveWithCells="1">
                  <from>
                    <xdr:col>3</xdr:col>
                    <xdr:colOff>228600</xdr:colOff>
                    <xdr:row>111</xdr:row>
                    <xdr:rowOff>171450</xdr:rowOff>
                  </from>
                  <to>
                    <xdr:col>5</xdr:col>
                    <xdr:colOff>228600</xdr:colOff>
                    <xdr:row>114</xdr:row>
                    <xdr:rowOff>19050</xdr:rowOff>
                  </to>
                </anchor>
              </controlPr>
            </control>
          </mc:Choice>
        </mc:AlternateContent>
        <mc:AlternateContent xmlns:mc="http://schemas.openxmlformats.org/markup-compatibility/2006">
          <mc:Choice Requires="x14">
            <control shapeId="2172" r:id="rId21" name="Check Box 124">
              <controlPr defaultSize="0" autoFill="0" autoLine="0" autoPict="0">
                <anchor moveWithCells="1">
                  <from>
                    <xdr:col>5</xdr:col>
                    <xdr:colOff>209550</xdr:colOff>
                    <xdr:row>112</xdr:row>
                    <xdr:rowOff>0</xdr:rowOff>
                  </from>
                  <to>
                    <xdr:col>7</xdr:col>
                    <xdr:colOff>209550</xdr:colOff>
                    <xdr:row>114</xdr:row>
                    <xdr:rowOff>19050</xdr:rowOff>
                  </to>
                </anchor>
              </controlPr>
            </control>
          </mc:Choice>
        </mc:AlternateContent>
        <mc:AlternateContent xmlns:mc="http://schemas.openxmlformats.org/markup-compatibility/2006">
          <mc:Choice Requires="x14">
            <control shapeId="2173" r:id="rId22" name="Check Box 125">
              <controlPr defaultSize="0" autoFill="0" autoLine="0" autoPict="0">
                <anchor moveWithCells="1">
                  <from>
                    <xdr:col>1</xdr:col>
                    <xdr:colOff>219075</xdr:colOff>
                    <xdr:row>115</xdr:row>
                    <xdr:rowOff>0</xdr:rowOff>
                  </from>
                  <to>
                    <xdr:col>5</xdr:col>
                    <xdr:colOff>238125</xdr:colOff>
                    <xdr:row>116</xdr:row>
                    <xdr:rowOff>57150</xdr:rowOff>
                  </to>
                </anchor>
              </controlPr>
            </control>
          </mc:Choice>
        </mc:AlternateContent>
        <mc:AlternateContent xmlns:mc="http://schemas.openxmlformats.org/markup-compatibility/2006">
          <mc:Choice Requires="x14">
            <control shapeId="2174" r:id="rId23" name="Check Box 126">
              <controlPr defaultSize="0" autoFill="0" autoLine="0" autoPict="0">
                <anchor moveWithCells="1">
                  <from>
                    <xdr:col>1</xdr:col>
                    <xdr:colOff>228600</xdr:colOff>
                    <xdr:row>115</xdr:row>
                    <xdr:rowOff>171450</xdr:rowOff>
                  </from>
                  <to>
                    <xdr:col>5</xdr:col>
                    <xdr:colOff>247650</xdr:colOff>
                    <xdr:row>118</xdr:row>
                    <xdr:rowOff>19050</xdr:rowOff>
                  </to>
                </anchor>
              </controlPr>
            </control>
          </mc:Choice>
        </mc:AlternateContent>
        <mc:AlternateContent xmlns:mc="http://schemas.openxmlformats.org/markup-compatibility/2006">
          <mc:Choice Requires="x14">
            <control shapeId="2175" r:id="rId24" name="Check Box 127">
              <controlPr defaultSize="0" autoFill="0" autoLine="0" autoPict="0">
                <anchor moveWithCells="1">
                  <from>
                    <xdr:col>5</xdr:col>
                    <xdr:colOff>238125</xdr:colOff>
                    <xdr:row>115</xdr:row>
                    <xdr:rowOff>0</xdr:rowOff>
                  </from>
                  <to>
                    <xdr:col>9</xdr:col>
                    <xdr:colOff>247650</xdr:colOff>
                    <xdr:row>116</xdr:row>
                    <xdr:rowOff>57150</xdr:rowOff>
                  </to>
                </anchor>
              </controlPr>
            </control>
          </mc:Choice>
        </mc:AlternateContent>
        <mc:AlternateContent xmlns:mc="http://schemas.openxmlformats.org/markup-compatibility/2006">
          <mc:Choice Requires="x14">
            <control shapeId="2176" r:id="rId25" name="Check Box 128">
              <controlPr defaultSize="0" autoFill="0" autoLine="0" autoPict="0">
                <anchor moveWithCells="1">
                  <from>
                    <xdr:col>5</xdr:col>
                    <xdr:colOff>247650</xdr:colOff>
                    <xdr:row>115</xdr:row>
                    <xdr:rowOff>161925</xdr:rowOff>
                  </from>
                  <to>
                    <xdr:col>11</xdr:col>
                    <xdr:colOff>228600</xdr:colOff>
                    <xdr:row>118</xdr:row>
                    <xdr:rowOff>9525</xdr:rowOff>
                  </to>
                </anchor>
              </controlPr>
            </control>
          </mc:Choice>
        </mc:AlternateContent>
        <mc:AlternateContent xmlns:mc="http://schemas.openxmlformats.org/markup-compatibility/2006">
          <mc:Choice Requires="x14">
            <control shapeId="2177" r:id="rId26" name="Check Box 129">
              <controlPr defaultSize="0" autoFill="0" autoLine="0" autoPict="0">
                <anchor moveWithCells="1">
                  <from>
                    <xdr:col>9</xdr:col>
                    <xdr:colOff>209550</xdr:colOff>
                    <xdr:row>115</xdr:row>
                    <xdr:rowOff>9525</xdr:rowOff>
                  </from>
                  <to>
                    <xdr:col>13</xdr:col>
                    <xdr:colOff>228600</xdr:colOff>
                    <xdr:row>116</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01"/>
  <sheetViews>
    <sheetView workbookViewId="0">
      <selection activeCell="I16" sqref="I16"/>
    </sheetView>
  </sheetViews>
  <sheetFormatPr defaultColWidth="8.85546875" defaultRowHeight="12.75" x14ac:dyDescent="0.2"/>
  <cols>
    <col min="1" max="1" width="3.7109375" style="3" customWidth="1"/>
    <col min="2" max="2" width="80.28515625" style="3" bestFit="1" customWidth="1"/>
    <col min="3" max="3" width="13.28515625" style="3" bestFit="1" customWidth="1"/>
    <col min="4" max="4" width="13.28515625" style="3" customWidth="1"/>
    <col min="5" max="10" width="8.85546875" style="3"/>
    <col min="11" max="11" width="33.85546875" style="3" bestFit="1" customWidth="1"/>
    <col min="12" max="16384" width="8.85546875" style="3"/>
  </cols>
  <sheetData>
    <row r="1" spans="1:9" x14ac:dyDescent="0.2">
      <c r="A1" s="1"/>
      <c r="B1" s="1" t="s">
        <v>5</v>
      </c>
      <c r="C1" s="8"/>
      <c r="D1" s="8">
        <v>0</v>
      </c>
      <c r="E1" s="8">
        <v>0.4</v>
      </c>
      <c r="F1" s="8">
        <v>0.73</v>
      </c>
      <c r="I1" s="3" t="s">
        <v>76</v>
      </c>
    </row>
    <row r="2" spans="1:9" x14ac:dyDescent="0.2">
      <c r="B2" s="3" t="s">
        <v>35</v>
      </c>
      <c r="C2" s="3" t="s">
        <v>19</v>
      </c>
      <c r="D2" s="64">
        <v>4500</v>
      </c>
      <c r="E2" s="62">
        <v>2700</v>
      </c>
      <c r="F2" s="65">
        <v>1215</v>
      </c>
      <c r="G2" s="3" t="s">
        <v>6</v>
      </c>
      <c r="I2" s="3" t="s">
        <v>78</v>
      </c>
    </row>
    <row r="3" spans="1:9" x14ac:dyDescent="0.2">
      <c r="B3" s="3" t="s">
        <v>36</v>
      </c>
      <c r="C3" s="3" t="s">
        <v>23</v>
      </c>
      <c r="D3" s="64">
        <v>4500</v>
      </c>
      <c r="E3" s="62">
        <v>2700</v>
      </c>
      <c r="F3" s="65">
        <v>1215</v>
      </c>
      <c r="G3" s="3" t="s">
        <v>6</v>
      </c>
      <c r="I3" s="3" t="s">
        <v>120</v>
      </c>
    </row>
    <row r="4" spans="1:9" x14ac:dyDescent="0.2">
      <c r="B4" s="3" t="s">
        <v>74</v>
      </c>
      <c r="C4" s="3" t="s">
        <v>20</v>
      </c>
      <c r="D4" s="64">
        <v>3000</v>
      </c>
      <c r="E4" s="62">
        <v>1800</v>
      </c>
      <c r="F4" s="65">
        <v>810</v>
      </c>
      <c r="G4" s="3" t="s">
        <v>6</v>
      </c>
      <c r="I4" s="3" t="s">
        <v>121</v>
      </c>
    </row>
    <row r="5" spans="1:9" x14ac:dyDescent="0.2">
      <c r="B5" s="3" t="s">
        <v>37</v>
      </c>
      <c r="C5" s="3" t="s">
        <v>24</v>
      </c>
      <c r="D5" s="64">
        <v>3000</v>
      </c>
      <c r="E5" s="62">
        <v>1800</v>
      </c>
      <c r="F5" s="65">
        <v>810</v>
      </c>
      <c r="G5" s="3" t="s">
        <v>6</v>
      </c>
      <c r="I5" s="3" t="s">
        <v>268</v>
      </c>
    </row>
    <row r="6" spans="1:9" x14ac:dyDescent="0.2">
      <c r="B6" s="3" t="s">
        <v>7</v>
      </c>
      <c r="C6" s="3" t="s">
        <v>26</v>
      </c>
      <c r="D6" s="64">
        <v>1200</v>
      </c>
      <c r="E6" s="62">
        <v>720</v>
      </c>
      <c r="F6" s="65">
        <v>324</v>
      </c>
      <c r="G6" s="3" t="s">
        <v>6</v>
      </c>
    </row>
    <row r="7" spans="1:9" x14ac:dyDescent="0.2">
      <c r="B7" s="3" t="s">
        <v>8</v>
      </c>
      <c r="C7" s="3" t="s">
        <v>29</v>
      </c>
      <c r="D7" s="64">
        <v>2500</v>
      </c>
      <c r="E7" s="62">
        <v>1500</v>
      </c>
      <c r="F7" s="65">
        <v>675</v>
      </c>
      <c r="G7" s="3" t="s">
        <v>6</v>
      </c>
    </row>
    <row r="8" spans="1:9" x14ac:dyDescent="0.2">
      <c r="B8" s="3" t="s">
        <v>9</v>
      </c>
      <c r="C8" s="3" t="s">
        <v>30</v>
      </c>
      <c r="D8" s="64">
        <v>3000</v>
      </c>
      <c r="E8" s="62">
        <v>1800</v>
      </c>
      <c r="F8" s="65">
        <v>810</v>
      </c>
      <c r="G8" s="3" t="s">
        <v>6</v>
      </c>
    </row>
    <row r="9" spans="1:9" x14ac:dyDescent="0.2">
      <c r="B9" s="3" t="s">
        <v>10</v>
      </c>
      <c r="C9" s="3" t="s">
        <v>31</v>
      </c>
      <c r="D9" s="64">
        <v>4000</v>
      </c>
      <c r="E9" s="62">
        <v>2400</v>
      </c>
      <c r="F9" s="65">
        <v>1080</v>
      </c>
      <c r="G9" s="3" t="s">
        <v>6</v>
      </c>
    </row>
    <row r="10" spans="1:9" x14ac:dyDescent="0.2">
      <c r="B10" s="3" t="s">
        <v>11</v>
      </c>
      <c r="C10" s="3" t="s">
        <v>27</v>
      </c>
      <c r="D10" s="64">
        <v>1500</v>
      </c>
      <c r="E10" s="62">
        <v>900</v>
      </c>
      <c r="F10" s="65">
        <v>405</v>
      </c>
      <c r="G10" s="3" t="s">
        <v>6</v>
      </c>
    </row>
    <row r="11" spans="1:9" x14ac:dyDescent="0.2">
      <c r="B11" s="3" t="s">
        <v>12</v>
      </c>
      <c r="C11" s="6" t="s">
        <v>21</v>
      </c>
      <c r="D11" s="66">
        <v>1000</v>
      </c>
      <c r="E11" s="62">
        <v>600</v>
      </c>
      <c r="F11" s="65">
        <v>270</v>
      </c>
      <c r="G11" s="3" t="s">
        <v>6</v>
      </c>
    </row>
    <row r="12" spans="1:9" x14ac:dyDescent="0.2">
      <c r="B12" s="3" t="s">
        <v>13</v>
      </c>
      <c r="C12" s="3" t="s">
        <v>25</v>
      </c>
      <c r="D12" s="64">
        <v>1500</v>
      </c>
      <c r="E12" s="62">
        <v>720</v>
      </c>
      <c r="F12" s="65">
        <v>405</v>
      </c>
      <c r="G12" s="3" t="s">
        <v>6</v>
      </c>
    </row>
    <row r="13" spans="1:9" x14ac:dyDescent="0.2">
      <c r="B13" s="3" t="s">
        <v>14</v>
      </c>
      <c r="C13" s="3" t="s">
        <v>22</v>
      </c>
      <c r="D13" s="64">
        <v>600</v>
      </c>
      <c r="E13" s="62">
        <v>360</v>
      </c>
      <c r="F13" s="65">
        <v>162</v>
      </c>
      <c r="G13" s="3" t="s">
        <v>6</v>
      </c>
    </row>
    <row r="14" spans="1:9" x14ac:dyDescent="0.2">
      <c r="B14" s="3" t="s">
        <v>15</v>
      </c>
      <c r="C14" s="3" t="s">
        <v>32</v>
      </c>
      <c r="D14" s="64">
        <v>300</v>
      </c>
      <c r="E14" s="62">
        <v>180</v>
      </c>
      <c r="F14" s="65">
        <v>81</v>
      </c>
      <c r="G14" s="3" t="s">
        <v>6</v>
      </c>
    </row>
    <row r="15" spans="1:9" x14ac:dyDescent="0.2">
      <c r="B15" s="3" t="s">
        <v>16</v>
      </c>
      <c r="C15" s="3" t="s">
        <v>33</v>
      </c>
      <c r="D15" s="64"/>
      <c r="E15" s="62"/>
      <c r="F15" s="39"/>
      <c r="G15" s="3" t="s">
        <v>6</v>
      </c>
    </row>
    <row r="16" spans="1:9" x14ac:dyDescent="0.2">
      <c r="B16" s="3" t="s">
        <v>17</v>
      </c>
      <c r="C16" s="3" t="s">
        <v>34</v>
      </c>
      <c r="D16" s="64"/>
      <c r="E16" s="62"/>
      <c r="F16" s="39"/>
      <c r="G16" s="3" t="s">
        <v>6</v>
      </c>
    </row>
    <row r="17" spans="1:12" x14ac:dyDescent="0.2">
      <c r="B17" s="3" t="s">
        <v>18</v>
      </c>
      <c r="C17" s="3" t="s">
        <v>28</v>
      </c>
      <c r="D17" s="64"/>
      <c r="E17" s="62"/>
      <c r="F17" s="39"/>
      <c r="G17" s="3" t="s">
        <v>6</v>
      </c>
    </row>
    <row r="20" spans="1:12" x14ac:dyDescent="0.2">
      <c r="A20" s="2" t="s">
        <v>133</v>
      </c>
      <c r="B20" s="12"/>
      <c r="K20" s="48" t="s">
        <v>158</v>
      </c>
      <c r="L20" s="62"/>
    </row>
    <row r="21" spans="1:12" x14ac:dyDescent="0.2">
      <c r="A21" s="2"/>
      <c r="B21" s="12" t="s">
        <v>134</v>
      </c>
      <c r="C21" s="3" t="s">
        <v>56</v>
      </c>
      <c r="E21" s="3" t="s">
        <v>57</v>
      </c>
      <c r="F21" s="3" t="s">
        <v>58</v>
      </c>
      <c r="G21" s="3" t="s">
        <v>59</v>
      </c>
      <c r="H21" s="3" t="s">
        <v>60</v>
      </c>
      <c r="K21" s="62" t="s">
        <v>249</v>
      </c>
      <c r="L21" s="58">
        <v>40</v>
      </c>
    </row>
    <row r="22" spans="1:12" x14ac:dyDescent="0.2">
      <c r="A22" s="3" t="s">
        <v>54</v>
      </c>
      <c r="B22" s="14" t="s">
        <v>209</v>
      </c>
      <c r="C22" s="6" t="e">
        <f>SUM(D22/1.2)</f>
        <v>#VALUE!</v>
      </c>
      <c r="D22" s="11" t="s">
        <v>115</v>
      </c>
      <c r="E22" s="6" t="e">
        <f>SUM(C22*12.5%)</f>
        <v>#VALUE!</v>
      </c>
      <c r="F22" s="6" t="e">
        <f>SUM(C22,E22)*20%</f>
        <v>#VALUE!</v>
      </c>
      <c r="G22" s="6" t="e">
        <f>SUM(C22,E22:F22)</f>
        <v>#VALUE!</v>
      </c>
      <c r="H22" s="3" t="s">
        <v>50</v>
      </c>
      <c r="K22" s="62" t="s">
        <v>250</v>
      </c>
      <c r="L22" s="58">
        <v>47</v>
      </c>
    </row>
    <row r="23" spans="1:12" x14ac:dyDescent="0.2">
      <c r="A23" s="3" t="s">
        <v>107</v>
      </c>
      <c r="B23" s="14" t="s">
        <v>210</v>
      </c>
      <c r="C23" s="6" t="e">
        <f t="shared" ref="C23:C38" si="0">SUM(D23/1.2)</f>
        <v>#VALUE!</v>
      </c>
      <c r="D23" s="11" t="s">
        <v>115</v>
      </c>
      <c r="E23" s="6" t="e">
        <f t="shared" ref="E23:E36" si="1">SUM(C23*12.5%)</f>
        <v>#VALUE!</v>
      </c>
      <c r="F23" s="6" t="e">
        <f t="shared" ref="F23:F38" si="2">SUM(C23,E23)*20%</f>
        <v>#VALUE!</v>
      </c>
      <c r="G23" s="6" t="e">
        <f t="shared" ref="G23:G38" si="3">SUM(C23,E23:F23)</f>
        <v>#VALUE!</v>
      </c>
      <c r="H23" s="3" t="s">
        <v>50</v>
      </c>
      <c r="K23" s="62" t="s">
        <v>251</v>
      </c>
      <c r="L23" s="58">
        <v>53</v>
      </c>
    </row>
    <row r="24" spans="1:12" x14ac:dyDescent="0.2">
      <c r="A24" s="3" t="s">
        <v>108</v>
      </c>
      <c r="B24" s="14" t="s">
        <v>211</v>
      </c>
      <c r="C24" s="6" t="e">
        <f t="shared" si="0"/>
        <v>#VALUE!</v>
      </c>
      <c r="D24" s="11" t="s">
        <v>115</v>
      </c>
      <c r="E24" s="6" t="e">
        <f t="shared" si="1"/>
        <v>#VALUE!</v>
      </c>
      <c r="F24" s="6" t="e">
        <f t="shared" si="2"/>
        <v>#VALUE!</v>
      </c>
      <c r="G24" s="6" t="e">
        <f t="shared" si="3"/>
        <v>#VALUE!</v>
      </c>
      <c r="H24" s="3" t="s">
        <v>50</v>
      </c>
      <c r="K24" s="62" t="s">
        <v>252</v>
      </c>
      <c r="L24" s="58">
        <v>66</v>
      </c>
    </row>
    <row r="25" spans="1:12" x14ac:dyDescent="0.2">
      <c r="A25" s="3" t="s">
        <v>109</v>
      </c>
      <c r="B25" s="14" t="s">
        <v>212</v>
      </c>
      <c r="C25" s="6" t="e">
        <f t="shared" ref="C25:C29" si="4">SUM(D25/1.2)</f>
        <v>#VALUE!</v>
      </c>
      <c r="D25" s="11" t="s">
        <v>115</v>
      </c>
      <c r="E25" s="6" t="e">
        <f t="shared" ref="E25:E29" si="5">SUM(C25*12.5%)</f>
        <v>#VALUE!</v>
      </c>
      <c r="F25" s="6" t="e">
        <f t="shared" ref="F25:F29" si="6">SUM(C25,E25)*20%</f>
        <v>#VALUE!</v>
      </c>
      <c r="G25" s="6" t="e">
        <f t="shared" ref="G25:G29" si="7">SUM(C25,E25:F25)</f>
        <v>#VALUE!</v>
      </c>
      <c r="H25" s="3" t="s">
        <v>50</v>
      </c>
      <c r="K25" s="62" t="s">
        <v>253</v>
      </c>
      <c r="L25" s="58">
        <v>79</v>
      </c>
    </row>
    <row r="26" spans="1:12" x14ac:dyDescent="0.2">
      <c r="A26" s="3" t="s">
        <v>110</v>
      </c>
      <c r="B26" s="14" t="s">
        <v>213</v>
      </c>
      <c r="C26" s="6" t="e">
        <f t="shared" si="4"/>
        <v>#VALUE!</v>
      </c>
      <c r="D26" s="11" t="s">
        <v>115</v>
      </c>
      <c r="E26" s="6" t="e">
        <f t="shared" si="5"/>
        <v>#VALUE!</v>
      </c>
      <c r="F26" s="6" t="e">
        <f t="shared" si="6"/>
        <v>#VALUE!</v>
      </c>
      <c r="G26" s="6" t="e">
        <f t="shared" si="7"/>
        <v>#VALUE!</v>
      </c>
      <c r="H26" s="3" t="s">
        <v>50</v>
      </c>
      <c r="K26" s="62" t="s">
        <v>254</v>
      </c>
      <c r="L26" s="58">
        <v>87</v>
      </c>
    </row>
    <row r="27" spans="1:12" x14ac:dyDescent="0.2">
      <c r="A27" s="3" t="s">
        <v>135</v>
      </c>
      <c r="B27" s="14" t="s">
        <v>214</v>
      </c>
      <c r="C27" s="6" t="e">
        <f t="shared" si="4"/>
        <v>#VALUE!</v>
      </c>
      <c r="D27" s="11" t="s">
        <v>115</v>
      </c>
      <c r="E27" s="6" t="e">
        <f t="shared" si="5"/>
        <v>#VALUE!</v>
      </c>
      <c r="F27" s="6" t="e">
        <f t="shared" si="6"/>
        <v>#VALUE!</v>
      </c>
      <c r="G27" s="6" t="e">
        <f t="shared" si="7"/>
        <v>#VALUE!</v>
      </c>
      <c r="H27" s="3" t="s">
        <v>50</v>
      </c>
      <c r="K27" s="62" t="s">
        <v>255</v>
      </c>
      <c r="L27" s="58">
        <v>93</v>
      </c>
    </row>
    <row r="28" spans="1:12" x14ac:dyDescent="0.2">
      <c r="A28" s="3" t="s">
        <v>136</v>
      </c>
      <c r="B28" s="14" t="s">
        <v>224</v>
      </c>
      <c r="C28" s="6" t="e">
        <f t="shared" si="4"/>
        <v>#VALUE!</v>
      </c>
      <c r="D28" s="11" t="s">
        <v>115</v>
      </c>
      <c r="E28" s="6" t="e">
        <f t="shared" si="5"/>
        <v>#VALUE!</v>
      </c>
      <c r="F28" s="6" t="e">
        <f t="shared" si="6"/>
        <v>#VALUE!</v>
      </c>
      <c r="G28" s="6" t="e">
        <f t="shared" si="7"/>
        <v>#VALUE!</v>
      </c>
      <c r="H28" s="3" t="s">
        <v>50</v>
      </c>
      <c r="K28" s="62" t="s">
        <v>256</v>
      </c>
      <c r="L28" s="58">
        <v>100</v>
      </c>
    </row>
    <row r="29" spans="1:12" x14ac:dyDescent="0.2">
      <c r="A29" s="3" t="s">
        <v>137</v>
      </c>
      <c r="B29" s="14" t="s">
        <v>225</v>
      </c>
      <c r="C29" s="6" t="e">
        <f t="shared" si="4"/>
        <v>#VALUE!</v>
      </c>
      <c r="D29" s="11" t="s">
        <v>115</v>
      </c>
      <c r="E29" s="6" t="e">
        <f t="shared" si="5"/>
        <v>#VALUE!</v>
      </c>
      <c r="F29" s="6" t="e">
        <f t="shared" si="6"/>
        <v>#VALUE!</v>
      </c>
      <c r="G29" s="6" t="e">
        <f t="shared" si="7"/>
        <v>#VALUE!</v>
      </c>
      <c r="H29" s="3" t="s">
        <v>50</v>
      </c>
      <c r="K29" s="62" t="s">
        <v>257</v>
      </c>
      <c r="L29" s="58">
        <v>106</v>
      </c>
    </row>
    <row r="30" spans="1:12" x14ac:dyDescent="0.2">
      <c r="A30" s="3" t="s">
        <v>138</v>
      </c>
      <c r="B30" s="14" t="s">
        <v>226</v>
      </c>
      <c r="C30" s="6" t="e">
        <f t="shared" si="0"/>
        <v>#VALUE!</v>
      </c>
      <c r="D30" s="11" t="s">
        <v>115</v>
      </c>
      <c r="E30" s="6" t="e">
        <f t="shared" si="1"/>
        <v>#VALUE!</v>
      </c>
      <c r="F30" s="6" t="e">
        <f t="shared" si="2"/>
        <v>#VALUE!</v>
      </c>
      <c r="G30" s="6" t="e">
        <f t="shared" si="3"/>
        <v>#VALUE!</v>
      </c>
      <c r="H30" s="3" t="s">
        <v>50</v>
      </c>
      <c r="K30" s="62" t="s">
        <v>258</v>
      </c>
      <c r="L30" s="58">
        <v>113</v>
      </c>
    </row>
    <row r="31" spans="1:12" x14ac:dyDescent="0.2">
      <c r="A31" s="3" t="s">
        <v>139</v>
      </c>
      <c r="B31" s="14" t="s">
        <v>227</v>
      </c>
      <c r="C31" s="6" t="e">
        <f t="shared" si="0"/>
        <v>#VALUE!</v>
      </c>
      <c r="D31" s="11" t="s">
        <v>115</v>
      </c>
      <c r="E31" s="6" t="e">
        <f t="shared" si="1"/>
        <v>#VALUE!</v>
      </c>
      <c r="F31" s="6" t="e">
        <f t="shared" si="2"/>
        <v>#VALUE!</v>
      </c>
      <c r="G31" s="6" t="e">
        <f t="shared" si="3"/>
        <v>#VALUE!</v>
      </c>
      <c r="H31" s="3" t="s">
        <v>50</v>
      </c>
      <c r="K31" s="62" t="s">
        <v>259</v>
      </c>
      <c r="L31" s="58">
        <v>132</v>
      </c>
    </row>
    <row r="32" spans="1:12" x14ac:dyDescent="0.2">
      <c r="B32" s="15" t="s">
        <v>140</v>
      </c>
      <c r="K32" s="62" t="s">
        <v>260</v>
      </c>
      <c r="L32" s="58">
        <v>113</v>
      </c>
    </row>
    <row r="33" spans="1:12" x14ac:dyDescent="0.2">
      <c r="A33" s="3" t="s">
        <v>111</v>
      </c>
      <c r="B33" s="13" t="s">
        <v>215</v>
      </c>
      <c r="C33" s="6" t="e">
        <f t="shared" si="0"/>
        <v>#VALUE!</v>
      </c>
      <c r="D33" s="11" t="s">
        <v>115</v>
      </c>
      <c r="E33" s="6" t="e">
        <f t="shared" si="1"/>
        <v>#VALUE!</v>
      </c>
      <c r="F33" s="6" t="e">
        <f t="shared" si="2"/>
        <v>#VALUE!</v>
      </c>
      <c r="G33" s="6" t="e">
        <f t="shared" si="3"/>
        <v>#VALUE!</v>
      </c>
      <c r="H33" s="3" t="s">
        <v>50</v>
      </c>
      <c r="K33" s="62" t="s">
        <v>159</v>
      </c>
      <c r="L33" s="58">
        <v>132</v>
      </c>
    </row>
    <row r="34" spans="1:12" x14ac:dyDescent="0.2">
      <c r="A34" s="3" t="s">
        <v>112</v>
      </c>
      <c r="B34" s="13" t="s">
        <v>216</v>
      </c>
      <c r="C34" s="6" t="e">
        <f t="shared" si="0"/>
        <v>#VALUE!</v>
      </c>
      <c r="D34" s="11" t="s">
        <v>115</v>
      </c>
      <c r="E34" s="6" t="e">
        <f t="shared" si="1"/>
        <v>#VALUE!</v>
      </c>
      <c r="F34" s="6" t="e">
        <f t="shared" si="2"/>
        <v>#VALUE!</v>
      </c>
      <c r="G34" s="6" t="e">
        <f t="shared" si="3"/>
        <v>#VALUE!</v>
      </c>
      <c r="H34" s="3" t="s">
        <v>50</v>
      </c>
      <c r="K34" s="62" t="s">
        <v>261</v>
      </c>
      <c r="L34" s="58">
        <v>238</v>
      </c>
    </row>
    <row r="35" spans="1:12" x14ac:dyDescent="0.2">
      <c r="A35" s="3" t="s">
        <v>113</v>
      </c>
      <c r="B35" s="13" t="s">
        <v>217</v>
      </c>
      <c r="C35" s="6" t="e">
        <f t="shared" si="0"/>
        <v>#VALUE!</v>
      </c>
      <c r="D35" s="11" t="s">
        <v>115</v>
      </c>
      <c r="E35" s="6" t="e">
        <f t="shared" si="1"/>
        <v>#VALUE!</v>
      </c>
      <c r="F35" s="6" t="e">
        <f t="shared" si="2"/>
        <v>#VALUE!</v>
      </c>
      <c r="G35" s="6" t="e">
        <f t="shared" si="3"/>
        <v>#VALUE!</v>
      </c>
      <c r="H35" s="3" t="s">
        <v>50</v>
      </c>
      <c r="K35" s="62" t="s">
        <v>208</v>
      </c>
      <c r="L35" s="58">
        <v>264</v>
      </c>
    </row>
    <row r="36" spans="1:12" x14ac:dyDescent="0.2">
      <c r="A36" s="3" t="s">
        <v>114</v>
      </c>
      <c r="B36" s="13" t="s">
        <v>218</v>
      </c>
      <c r="C36" s="6" t="e">
        <f t="shared" si="0"/>
        <v>#VALUE!</v>
      </c>
      <c r="D36" s="11" t="s">
        <v>115</v>
      </c>
      <c r="E36" s="6" t="e">
        <f t="shared" si="1"/>
        <v>#VALUE!</v>
      </c>
      <c r="F36" s="6" t="e">
        <f t="shared" si="2"/>
        <v>#VALUE!</v>
      </c>
      <c r="G36" s="6" t="e">
        <f t="shared" si="3"/>
        <v>#VALUE!</v>
      </c>
      <c r="H36" s="3" t="s">
        <v>50</v>
      </c>
      <c r="K36" s="62" t="s">
        <v>262</v>
      </c>
      <c r="L36" s="58">
        <v>290</v>
      </c>
    </row>
    <row r="37" spans="1:12" x14ac:dyDescent="0.2">
      <c r="A37" s="3" t="s">
        <v>141</v>
      </c>
      <c r="B37" s="13" t="s">
        <v>219</v>
      </c>
      <c r="C37" s="6" t="e">
        <f t="shared" ref="C37" si="8">SUM(D37/1.2)</f>
        <v>#VALUE!</v>
      </c>
      <c r="D37" s="11" t="s">
        <v>115</v>
      </c>
      <c r="E37" s="6" t="e">
        <f t="shared" ref="E37" si="9">SUM(C37*12.5%)</f>
        <v>#VALUE!</v>
      </c>
      <c r="F37" s="6" t="e">
        <f t="shared" ref="F37" si="10">SUM(C37,E37)*20%</f>
        <v>#VALUE!</v>
      </c>
      <c r="G37" s="6" t="e">
        <f t="shared" ref="G37" si="11">SUM(C37,E37:F37)</f>
        <v>#VALUE!</v>
      </c>
      <c r="H37" s="3" t="s">
        <v>50</v>
      </c>
      <c r="K37" s="62" t="s">
        <v>263</v>
      </c>
      <c r="L37" s="62"/>
    </row>
    <row r="38" spans="1:12" x14ac:dyDescent="0.2">
      <c r="A38" s="3" t="s">
        <v>142</v>
      </c>
      <c r="B38" s="13" t="s">
        <v>220</v>
      </c>
      <c r="C38" s="6" t="e">
        <f t="shared" si="0"/>
        <v>#VALUE!</v>
      </c>
      <c r="D38" s="11" t="s">
        <v>115</v>
      </c>
      <c r="E38" s="6" t="e">
        <f>SUM(C38*12.5%)</f>
        <v>#VALUE!</v>
      </c>
      <c r="F38" s="6" t="e">
        <f t="shared" si="2"/>
        <v>#VALUE!</v>
      </c>
      <c r="G38" s="6" t="e">
        <f t="shared" si="3"/>
        <v>#VALUE!</v>
      </c>
      <c r="H38" s="3" t="s">
        <v>50</v>
      </c>
    </row>
    <row r="39" spans="1:12" x14ac:dyDescent="0.2">
      <c r="A39" s="3" t="s">
        <v>143</v>
      </c>
      <c r="B39" s="13" t="s">
        <v>221</v>
      </c>
      <c r="C39" s="6" t="e">
        <f t="shared" ref="C39" si="12">SUM(D39/1.2)</f>
        <v>#VALUE!</v>
      </c>
      <c r="D39" s="11" t="s">
        <v>115</v>
      </c>
      <c r="E39" s="6" t="e">
        <f>SUM(C39*12.5%)</f>
        <v>#VALUE!</v>
      </c>
      <c r="F39" s="6" t="e">
        <f t="shared" ref="F39:F40" si="13">SUM(C39,E39)*20%</f>
        <v>#VALUE!</v>
      </c>
      <c r="G39" s="6" t="e">
        <f t="shared" ref="G39:G40" si="14">SUM(C39,E39:F39)</f>
        <v>#VALUE!</v>
      </c>
      <c r="H39" s="3" t="s">
        <v>50</v>
      </c>
    </row>
    <row r="40" spans="1:12" x14ac:dyDescent="0.2">
      <c r="A40" s="3" t="s">
        <v>144</v>
      </c>
      <c r="B40" s="13" t="s">
        <v>228</v>
      </c>
      <c r="C40" s="6" t="e">
        <f t="shared" ref="C40" si="15">SUM(D40/1.2)</f>
        <v>#VALUE!</v>
      </c>
      <c r="D40" s="11" t="s">
        <v>115</v>
      </c>
      <c r="E40" s="6" t="e">
        <f t="shared" ref="E40" si="16">SUM(C40*12.5%)</f>
        <v>#VALUE!</v>
      </c>
      <c r="F40" s="6" t="e">
        <f t="shared" si="13"/>
        <v>#VALUE!</v>
      </c>
      <c r="G40" s="6" t="e">
        <f t="shared" si="14"/>
        <v>#VALUE!</v>
      </c>
      <c r="H40" s="3" t="s">
        <v>50</v>
      </c>
    </row>
    <row r="41" spans="1:12" x14ac:dyDescent="0.2">
      <c r="A41" s="3" t="s">
        <v>145</v>
      </c>
      <c r="B41" s="13" t="s">
        <v>229</v>
      </c>
      <c r="C41" s="6" t="e">
        <f t="shared" ref="C41:C45" si="17">SUM(D41/1.2)</f>
        <v>#VALUE!</v>
      </c>
      <c r="D41" s="11" t="s">
        <v>115</v>
      </c>
      <c r="E41" s="6" t="e">
        <f t="shared" ref="E41:E45" si="18">SUM(C41*12.5%)</f>
        <v>#VALUE!</v>
      </c>
      <c r="F41" s="6" t="e">
        <f t="shared" ref="F41:F45" si="19">SUM(C41,E41)*20%</f>
        <v>#VALUE!</v>
      </c>
      <c r="G41" s="6" t="e">
        <f t="shared" ref="G41:G45" si="20">SUM(C41,E41:F41)</f>
        <v>#VALUE!</v>
      </c>
      <c r="H41" s="3" t="s">
        <v>50</v>
      </c>
    </row>
    <row r="42" spans="1:12" x14ac:dyDescent="0.2">
      <c r="A42" s="3" t="s">
        <v>146</v>
      </c>
      <c r="B42" s="13" t="s">
        <v>222</v>
      </c>
      <c r="C42" s="6" t="e">
        <f t="shared" si="17"/>
        <v>#VALUE!</v>
      </c>
      <c r="D42" s="11" t="s">
        <v>115</v>
      </c>
      <c r="E42" s="6" t="e">
        <f t="shared" si="18"/>
        <v>#VALUE!</v>
      </c>
      <c r="F42" s="6" t="e">
        <f t="shared" si="19"/>
        <v>#VALUE!</v>
      </c>
      <c r="G42" s="6" t="e">
        <f t="shared" si="20"/>
        <v>#VALUE!</v>
      </c>
      <c r="H42" s="3" t="s">
        <v>50</v>
      </c>
    </row>
    <row r="43" spans="1:12" x14ac:dyDescent="0.2">
      <c r="B43" s="12" t="s">
        <v>147</v>
      </c>
    </row>
    <row r="44" spans="1:12" x14ac:dyDescent="0.2">
      <c r="A44" s="3" t="s">
        <v>51</v>
      </c>
      <c r="B44" s="13" t="s">
        <v>223</v>
      </c>
      <c r="C44" s="6" t="e">
        <f t="shared" si="17"/>
        <v>#VALUE!</v>
      </c>
      <c r="D44" s="11" t="s">
        <v>115</v>
      </c>
      <c r="E44" s="6" t="e">
        <f t="shared" si="18"/>
        <v>#VALUE!</v>
      </c>
      <c r="F44" s="6" t="e">
        <f t="shared" si="19"/>
        <v>#VALUE!</v>
      </c>
      <c r="G44" s="6" t="e">
        <f t="shared" si="20"/>
        <v>#VALUE!</v>
      </c>
      <c r="H44" s="3" t="s">
        <v>50</v>
      </c>
    </row>
    <row r="45" spans="1:12" x14ac:dyDescent="0.2">
      <c r="A45" s="3" t="s">
        <v>52</v>
      </c>
      <c r="B45" s="16" t="s">
        <v>230</v>
      </c>
      <c r="C45" s="6" t="e">
        <f t="shared" si="17"/>
        <v>#VALUE!</v>
      </c>
      <c r="D45" s="11" t="s">
        <v>115</v>
      </c>
      <c r="E45" s="6" t="e">
        <f t="shared" si="18"/>
        <v>#VALUE!</v>
      </c>
      <c r="F45" s="6" t="e">
        <f t="shared" si="19"/>
        <v>#VALUE!</v>
      </c>
      <c r="G45" s="6" t="e">
        <f t="shared" si="20"/>
        <v>#VALUE!</v>
      </c>
      <c r="H45" s="3" t="s">
        <v>50</v>
      </c>
    </row>
    <row r="46" spans="1:12" x14ac:dyDescent="0.2">
      <c r="A46" s="17" t="s">
        <v>53</v>
      </c>
      <c r="B46" s="13" t="s">
        <v>267</v>
      </c>
      <c r="C46" s="6" t="e">
        <f t="shared" ref="C46" si="21">SUM(D46/1.2)</f>
        <v>#VALUE!</v>
      </c>
      <c r="D46" s="11" t="s">
        <v>115</v>
      </c>
      <c r="E46" s="6" t="e">
        <f t="shared" ref="E46" si="22">SUM(C46*12.5%)</f>
        <v>#VALUE!</v>
      </c>
      <c r="F46" s="6" t="e">
        <f t="shared" ref="F46" si="23">SUM(C46,E46)*20%</f>
        <v>#VALUE!</v>
      </c>
      <c r="G46" s="6" t="e">
        <f t="shared" ref="G46" si="24">SUM(C46,E46:F46)</f>
        <v>#VALUE!</v>
      </c>
      <c r="H46" s="3" t="s">
        <v>50</v>
      </c>
    </row>
    <row r="47" spans="1:12" x14ac:dyDescent="0.2">
      <c r="A47" s="17"/>
      <c r="B47" s="13"/>
      <c r="C47" s="18"/>
      <c r="D47" s="18"/>
      <c r="E47" s="18"/>
      <c r="F47" s="18"/>
      <c r="G47" s="18"/>
      <c r="H47" s="17"/>
    </row>
    <row r="48" spans="1:12" x14ac:dyDescent="0.2">
      <c r="B48" s="9" t="s">
        <v>55</v>
      </c>
      <c r="C48" s="62" t="s">
        <v>56</v>
      </c>
      <c r="D48" s="62" t="s">
        <v>65</v>
      </c>
      <c r="E48" s="62" t="s">
        <v>57</v>
      </c>
      <c r="F48" s="62" t="s">
        <v>58</v>
      </c>
      <c r="G48" s="62" t="s">
        <v>59</v>
      </c>
      <c r="H48" s="62" t="s">
        <v>60</v>
      </c>
    </row>
    <row r="49" spans="2:8" x14ac:dyDescent="0.2">
      <c r="B49" s="10" t="s">
        <v>163</v>
      </c>
      <c r="C49" s="39">
        <f t="shared" ref="C49:C72" si="25">SUM(D49/1.2)</f>
        <v>45.833333333333336</v>
      </c>
      <c r="D49" s="63">
        <v>55</v>
      </c>
      <c r="E49" s="39">
        <f t="shared" ref="E49:E53" si="26">SUM(C49*12.5%)</f>
        <v>5.729166666666667</v>
      </c>
      <c r="F49" s="39">
        <f t="shared" ref="F49:F53" si="27">SUM(C49,E49)*20%</f>
        <v>10.3125</v>
      </c>
      <c r="G49" s="39">
        <f t="shared" ref="G49:G53" si="28">SUM(C49,E49:F49)</f>
        <v>61.875</v>
      </c>
      <c r="H49" s="62" t="s">
        <v>61</v>
      </c>
    </row>
    <row r="50" spans="2:8" x14ac:dyDescent="0.2">
      <c r="B50" s="10" t="s">
        <v>164</v>
      </c>
      <c r="C50" s="39">
        <f t="shared" si="25"/>
        <v>61.666666666666671</v>
      </c>
      <c r="D50" s="63">
        <v>74</v>
      </c>
      <c r="E50" s="39">
        <f t="shared" si="26"/>
        <v>7.7083333333333339</v>
      </c>
      <c r="F50" s="39">
        <f t="shared" si="27"/>
        <v>13.875</v>
      </c>
      <c r="G50" s="39">
        <f t="shared" si="28"/>
        <v>83.25</v>
      </c>
      <c r="H50" s="62" t="s">
        <v>61</v>
      </c>
    </row>
    <row r="51" spans="2:8" x14ac:dyDescent="0.2">
      <c r="B51" s="62" t="s">
        <v>165</v>
      </c>
      <c r="C51" s="39">
        <f t="shared" si="25"/>
        <v>34.166666666666671</v>
      </c>
      <c r="D51" s="63">
        <v>41</v>
      </c>
      <c r="E51" s="39">
        <f t="shared" si="26"/>
        <v>4.2708333333333339</v>
      </c>
      <c r="F51" s="39">
        <f t="shared" si="27"/>
        <v>7.6875000000000018</v>
      </c>
      <c r="G51" s="39">
        <f t="shared" si="28"/>
        <v>46.125000000000007</v>
      </c>
      <c r="H51" s="62" t="s">
        <v>61</v>
      </c>
    </row>
    <row r="52" spans="2:8" x14ac:dyDescent="0.2">
      <c r="B52" s="10" t="s">
        <v>166</v>
      </c>
      <c r="C52" s="39">
        <f t="shared" si="25"/>
        <v>34.166666666666671</v>
      </c>
      <c r="D52" s="63">
        <v>41</v>
      </c>
      <c r="E52" s="39">
        <f t="shared" si="26"/>
        <v>4.2708333333333339</v>
      </c>
      <c r="F52" s="39">
        <f t="shared" si="27"/>
        <v>7.6875000000000018</v>
      </c>
      <c r="G52" s="39">
        <f t="shared" si="28"/>
        <v>46.125000000000007</v>
      </c>
      <c r="H52" s="62" t="s">
        <v>61</v>
      </c>
    </row>
    <row r="53" spans="2:8" x14ac:dyDescent="0.2">
      <c r="B53" s="10" t="s">
        <v>167</v>
      </c>
      <c r="C53" s="39">
        <f t="shared" si="25"/>
        <v>46.666666666666671</v>
      </c>
      <c r="D53" s="63">
        <v>56</v>
      </c>
      <c r="E53" s="39">
        <f t="shared" si="26"/>
        <v>5.8333333333333339</v>
      </c>
      <c r="F53" s="39">
        <f t="shared" si="27"/>
        <v>10.500000000000002</v>
      </c>
      <c r="G53" s="39">
        <f t="shared" si="28"/>
        <v>63.000000000000007</v>
      </c>
      <c r="H53" s="62" t="s">
        <v>61</v>
      </c>
    </row>
    <row r="54" spans="2:8" x14ac:dyDescent="0.2">
      <c r="B54" s="9" t="s">
        <v>62</v>
      </c>
      <c r="C54" s="62"/>
      <c r="D54" s="62"/>
      <c r="E54" s="62"/>
      <c r="F54" s="62"/>
      <c r="G54" s="62"/>
      <c r="H54" s="62"/>
    </row>
    <row r="55" spans="2:8" x14ac:dyDescent="0.2">
      <c r="B55" s="10" t="s">
        <v>168</v>
      </c>
      <c r="C55" s="39">
        <f t="shared" si="25"/>
        <v>25</v>
      </c>
      <c r="D55" s="63">
        <v>30</v>
      </c>
      <c r="E55" s="39">
        <f t="shared" ref="E55:E72" si="29">SUM(C55*12.5%)</f>
        <v>3.125</v>
      </c>
      <c r="F55" s="39">
        <f t="shared" ref="F55:F72" si="30">SUM(C55,E55)*20%</f>
        <v>5.625</v>
      </c>
      <c r="G55" s="39">
        <f t="shared" ref="G55:G72" si="31">SUM(C55,E55:F55)</f>
        <v>33.75</v>
      </c>
      <c r="H55" s="62" t="s">
        <v>61</v>
      </c>
    </row>
    <row r="56" spans="2:8" x14ac:dyDescent="0.2">
      <c r="B56" s="10" t="s">
        <v>233</v>
      </c>
      <c r="C56" s="39">
        <f t="shared" si="25"/>
        <v>35.833333333333336</v>
      </c>
      <c r="D56" s="63">
        <v>43</v>
      </c>
      <c r="E56" s="39">
        <f t="shared" si="29"/>
        <v>4.479166666666667</v>
      </c>
      <c r="F56" s="39">
        <f t="shared" si="30"/>
        <v>8.0625</v>
      </c>
      <c r="G56" s="39">
        <f t="shared" si="31"/>
        <v>48.375</v>
      </c>
      <c r="H56" s="62" t="s">
        <v>61</v>
      </c>
    </row>
    <row r="57" spans="2:8" x14ac:dyDescent="0.2">
      <c r="B57" s="10" t="s">
        <v>169</v>
      </c>
      <c r="C57" s="39">
        <f t="shared" si="25"/>
        <v>38.333333333333336</v>
      </c>
      <c r="D57" s="63">
        <v>46</v>
      </c>
      <c r="E57" s="39">
        <f t="shared" si="29"/>
        <v>4.791666666666667</v>
      </c>
      <c r="F57" s="39">
        <f t="shared" si="30"/>
        <v>8.625</v>
      </c>
      <c r="G57" s="39">
        <f t="shared" si="31"/>
        <v>51.75</v>
      </c>
      <c r="H57" s="62" t="s">
        <v>61</v>
      </c>
    </row>
    <row r="58" spans="2:8" x14ac:dyDescent="0.2">
      <c r="B58" s="10" t="s">
        <v>170</v>
      </c>
      <c r="C58" s="39">
        <f t="shared" si="25"/>
        <v>24.166666666666668</v>
      </c>
      <c r="D58" s="63">
        <v>29</v>
      </c>
      <c r="E58" s="39">
        <f t="shared" si="29"/>
        <v>3.0208333333333335</v>
      </c>
      <c r="F58" s="39">
        <f t="shared" si="30"/>
        <v>5.4375</v>
      </c>
      <c r="G58" s="39">
        <f t="shared" si="31"/>
        <v>32.625</v>
      </c>
      <c r="H58" s="62" t="s">
        <v>61</v>
      </c>
    </row>
    <row r="59" spans="2:8" x14ac:dyDescent="0.2">
      <c r="B59" s="10" t="s">
        <v>171</v>
      </c>
      <c r="C59" s="39">
        <f t="shared" si="25"/>
        <v>27.5</v>
      </c>
      <c r="D59" s="63">
        <v>33</v>
      </c>
      <c r="E59" s="39">
        <f t="shared" si="29"/>
        <v>3.4375</v>
      </c>
      <c r="F59" s="39">
        <f t="shared" si="30"/>
        <v>6.1875</v>
      </c>
      <c r="G59" s="39">
        <f t="shared" si="31"/>
        <v>37.125</v>
      </c>
      <c r="H59" s="62" t="s">
        <v>61</v>
      </c>
    </row>
    <row r="60" spans="2:8" x14ac:dyDescent="0.2">
      <c r="B60" s="10" t="s">
        <v>172</v>
      </c>
      <c r="C60" s="39">
        <f t="shared" si="25"/>
        <v>33.333333333333336</v>
      </c>
      <c r="D60" s="63">
        <v>40</v>
      </c>
      <c r="E60" s="39">
        <f t="shared" si="29"/>
        <v>4.166666666666667</v>
      </c>
      <c r="F60" s="39">
        <f t="shared" si="30"/>
        <v>7.5</v>
      </c>
      <c r="G60" s="39">
        <f t="shared" si="31"/>
        <v>45</v>
      </c>
      <c r="H60" s="62" t="s">
        <v>61</v>
      </c>
    </row>
    <row r="61" spans="2:8" x14ac:dyDescent="0.2">
      <c r="B61" s="10" t="s">
        <v>173</v>
      </c>
      <c r="C61" s="39">
        <f t="shared" si="25"/>
        <v>31.666666666666668</v>
      </c>
      <c r="D61" s="63">
        <v>38</v>
      </c>
      <c r="E61" s="39">
        <f t="shared" si="29"/>
        <v>3.9583333333333335</v>
      </c>
      <c r="F61" s="39">
        <f t="shared" si="30"/>
        <v>7.125</v>
      </c>
      <c r="G61" s="39">
        <f t="shared" si="31"/>
        <v>42.75</v>
      </c>
      <c r="H61" s="62" t="s">
        <v>61</v>
      </c>
    </row>
    <row r="62" spans="2:8" x14ac:dyDescent="0.2">
      <c r="B62" s="10" t="s">
        <v>174</v>
      </c>
      <c r="C62" s="39">
        <f t="shared" si="25"/>
        <v>30</v>
      </c>
      <c r="D62" s="63">
        <v>36</v>
      </c>
      <c r="E62" s="39">
        <f t="shared" si="29"/>
        <v>3.75</v>
      </c>
      <c r="F62" s="39">
        <f t="shared" si="30"/>
        <v>6.75</v>
      </c>
      <c r="G62" s="39">
        <f t="shared" si="31"/>
        <v>40.5</v>
      </c>
      <c r="H62" s="62" t="s">
        <v>61</v>
      </c>
    </row>
    <row r="63" spans="2:8" x14ac:dyDescent="0.2">
      <c r="B63" s="10" t="s">
        <v>175</v>
      </c>
      <c r="C63" s="39">
        <f t="shared" si="25"/>
        <v>32.5</v>
      </c>
      <c r="D63" s="63">
        <v>39</v>
      </c>
      <c r="E63" s="39">
        <f t="shared" si="29"/>
        <v>4.0625</v>
      </c>
      <c r="F63" s="39">
        <f t="shared" si="30"/>
        <v>7.3125</v>
      </c>
      <c r="G63" s="39">
        <f t="shared" si="31"/>
        <v>43.875</v>
      </c>
      <c r="H63" s="62" t="s">
        <v>61</v>
      </c>
    </row>
    <row r="64" spans="2:8" x14ac:dyDescent="0.2">
      <c r="B64" s="10" t="s">
        <v>176</v>
      </c>
      <c r="C64" s="39">
        <f t="shared" si="25"/>
        <v>35.833333333333336</v>
      </c>
      <c r="D64" s="63">
        <v>43</v>
      </c>
      <c r="E64" s="39">
        <f t="shared" si="29"/>
        <v>4.479166666666667</v>
      </c>
      <c r="F64" s="39">
        <f t="shared" si="30"/>
        <v>8.0625</v>
      </c>
      <c r="G64" s="39">
        <f t="shared" si="31"/>
        <v>48.375</v>
      </c>
      <c r="H64" s="62" t="s">
        <v>61</v>
      </c>
    </row>
    <row r="65" spans="2:8" x14ac:dyDescent="0.2">
      <c r="B65" s="10" t="s">
        <v>264</v>
      </c>
      <c r="C65" s="39">
        <f t="shared" si="25"/>
        <v>28.333333333333336</v>
      </c>
      <c r="D65" s="63">
        <v>34</v>
      </c>
      <c r="E65" s="39">
        <f t="shared" si="29"/>
        <v>3.541666666666667</v>
      </c>
      <c r="F65" s="39">
        <f t="shared" si="30"/>
        <v>6.3750000000000009</v>
      </c>
      <c r="G65" s="39">
        <f t="shared" si="31"/>
        <v>38.250000000000007</v>
      </c>
      <c r="H65" s="62" t="s">
        <v>61</v>
      </c>
    </row>
    <row r="66" spans="2:8" x14ac:dyDescent="0.2">
      <c r="B66" s="10" t="s">
        <v>177</v>
      </c>
      <c r="C66" s="39">
        <f t="shared" si="25"/>
        <v>25</v>
      </c>
      <c r="D66" s="63">
        <v>30</v>
      </c>
      <c r="E66" s="39">
        <f t="shared" si="29"/>
        <v>3.125</v>
      </c>
      <c r="F66" s="39">
        <f t="shared" si="30"/>
        <v>5.625</v>
      </c>
      <c r="G66" s="39">
        <f t="shared" si="31"/>
        <v>33.75</v>
      </c>
      <c r="H66" s="62" t="s">
        <v>61</v>
      </c>
    </row>
    <row r="67" spans="2:8" x14ac:dyDescent="0.2">
      <c r="B67" s="10" t="s">
        <v>178</v>
      </c>
      <c r="C67" s="39">
        <f t="shared" si="25"/>
        <v>30</v>
      </c>
      <c r="D67" s="63">
        <v>36</v>
      </c>
      <c r="E67" s="39">
        <f t="shared" si="29"/>
        <v>3.75</v>
      </c>
      <c r="F67" s="39">
        <f t="shared" si="30"/>
        <v>6.75</v>
      </c>
      <c r="G67" s="39">
        <f t="shared" si="31"/>
        <v>40.5</v>
      </c>
      <c r="H67" s="62" t="s">
        <v>61</v>
      </c>
    </row>
    <row r="68" spans="2:8" x14ac:dyDescent="0.2">
      <c r="B68" s="10" t="s">
        <v>179</v>
      </c>
      <c r="C68" s="39">
        <f t="shared" si="25"/>
        <v>23.333333333333336</v>
      </c>
      <c r="D68" s="63">
        <v>28</v>
      </c>
      <c r="E68" s="39">
        <f t="shared" si="29"/>
        <v>2.916666666666667</v>
      </c>
      <c r="F68" s="39">
        <f t="shared" si="30"/>
        <v>5.2500000000000009</v>
      </c>
      <c r="G68" s="39">
        <f t="shared" si="31"/>
        <v>31.500000000000004</v>
      </c>
      <c r="H68" s="62" t="s">
        <v>61</v>
      </c>
    </row>
    <row r="69" spans="2:8" x14ac:dyDescent="0.2">
      <c r="B69" s="10" t="s">
        <v>180</v>
      </c>
      <c r="C69" s="39">
        <f t="shared" si="25"/>
        <v>29.166666666666668</v>
      </c>
      <c r="D69" s="63">
        <v>35</v>
      </c>
      <c r="E69" s="39">
        <f t="shared" si="29"/>
        <v>3.6458333333333335</v>
      </c>
      <c r="F69" s="39">
        <f t="shared" si="30"/>
        <v>6.5625</v>
      </c>
      <c r="G69" s="39">
        <f t="shared" si="31"/>
        <v>39.375</v>
      </c>
      <c r="H69" s="62" t="s">
        <v>61</v>
      </c>
    </row>
    <row r="70" spans="2:8" x14ac:dyDescent="0.2">
      <c r="B70" s="10" t="s">
        <v>181</v>
      </c>
      <c r="C70" s="39">
        <f t="shared" si="25"/>
        <v>23.333333333333336</v>
      </c>
      <c r="D70" s="63">
        <v>28</v>
      </c>
      <c r="E70" s="39">
        <f t="shared" si="29"/>
        <v>2.916666666666667</v>
      </c>
      <c r="F70" s="39">
        <f t="shared" si="30"/>
        <v>5.2500000000000009</v>
      </c>
      <c r="G70" s="39">
        <f t="shared" si="31"/>
        <v>31.500000000000004</v>
      </c>
      <c r="H70" s="62" t="s">
        <v>61</v>
      </c>
    </row>
    <row r="71" spans="2:8" x14ac:dyDescent="0.2">
      <c r="B71" s="10" t="s">
        <v>182</v>
      </c>
      <c r="C71" s="39">
        <f t="shared" si="25"/>
        <v>33.333333333333336</v>
      </c>
      <c r="D71" s="63">
        <v>40</v>
      </c>
      <c r="E71" s="39">
        <f t="shared" si="29"/>
        <v>4.166666666666667</v>
      </c>
      <c r="F71" s="39">
        <f t="shared" si="30"/>
        <v>7.5</v>
      </c>
      <c r="G71" s="39">
        <f t="shared" si="31"/>
        <v>45</v>
      </c>
      <c r="H71" s="62" t="s">
        <v>61</v>
      </c>
    </row>
    <row r="72" spans="2:8" x14ac:dyDescent="0.2">
      <c r="B72" s="10" t="s">
        <v>183</v>
      </c>
      <c r="C72" s="39">
        <f t="shared" si="25"/>
        <v>41.666666666666671</v>
      </c>
      <c r="D72" s="63">
        <v>50</v>
      </c>
      <c r="E72" s="39">
        <f t="shared" si="29"/>
        <v>5.2083333333333339</v>
      </c>
      <c r="F72" s="39">
        <f t="shared" si="30"/>
        <v>9.3750000000000018</v>
      </c>
      <c r="G72" s="39">
        <f t="shared" si="31"/>
        <v>56.250000000000007</v>
      </c>
      <c r="H72" s="62" t="s">
        <v>61</v>
      </c>
    </row>
    <row r="73" spans="2:8" x14ac:dyDescent="0.2">
      <c r="B73" s="48" t="s">
        <v>80</v>
      </c>
      <c r="C73" s="62"/>
      <c r="D73" s="62"/>
      <c r="E73" s="62"/>
      <c r="F73" s="62"/>
      <c r="G73" s="62"/>
      <c r="H73" s="62"/>
    </row>
    <row r="74" spans="2:8" x14ac:dyDescent="0.2">
      <c r="B74" s="62" t="s">
        <v>184</v>
      </c>
      <c r="C74" s="39">
        <f t="shared" ref="C74:C76" si="32">SUM(D74/1.2)</f>
        <v>23.333333333333336</v>
      </c>
      <c r="D74" s="63">
        <v>28</v>
      </c>
      <c r="E74" s="39">
        <f t="shared" ref="E74:E76" si="33">SUM(C74*12.5%)</f>
        <v>2.916666666666667</v>
      </c>
      <c r="F74" s="39">
        <f t="shared" ref="F74:F76" si="34">SUM(C74,E74)*20%</f>
        <v>5.2500000000000009</v>
      </c>
      <c r="G74" s="39">
        <f t="shared" ref="G74:G76" si="35">SUM(C74,E74:F74)</f>
        <v>31.500000000000004</v>
      </c>
      <c r="H74" s="62" t="s">
        <v>61</v>
      </c>
    </row>
    <row r="75" spans="2:8" x14ac:dyDescent="0.2">
      <c r="B75" s="62" t="s">
        <v>185</v>
      </c>
      <c r="C75" s="39">
        <f t="shared" si="32"/>
        <v>20.833333333333336</v>
      </c>
      <c r="D75" s="63">
        <v>25</v>
      </c>
      <c r="E75" s="39">
        <f t="shared" si="33"/>
        <v>2.604166666666667</v>
      </c>
      <c r="F75" s="39">
        <f t="shared" si="34"/>
        <v>4.6875000000000009</v>
      </c>
      <c r="G75" s="39">
        <f t="shared" si="35"/>
        <v>28.125000000000004</v>
      </c>
      <c r="H75" s="62" t="s">
        <v>61</v>
      </c>
    </row>
    <row r="76" spans="2:8" x14ac:dyDescent="0.2">
      <c r="B76" s="62" t="s">
        <v>265</v>
      </c>
      <c r="C76" s="39">
        <f t="shared" si="32"/>
        <v>33.333333333333336</v>
      </c>
      <c r="D76" s="63">
        <v>40</v>
      </c>
      <c r="E76" s="39">
        <f t="shared" si="33"/>
        <v>4.166666666666667</v>
      </c>
      <c r="F76" s="39">
        <f t="shared" si="34"/>
        <v>7.5</v>
      </c>
      <c r="G76" s="39">
        <f t="shared" si="35"/>
        <v>45</v>
      </c>
      <c r="H76" s="62" t="s">
        <v>61</v>
      </c>
    </row>
    <row r="77" spans="2:8" x14ac:dyDescent="0.2">
      <c r="B77" s="48" t="s">
        <v>63</v>
      </c>
      <c r="C77" s="62"/>
      <c r="D77" s="62"/>
      <c r="E77" s="62"/>
      <c r="F77" s="62"/>
      <c r="G77" s="62"/>
      <c r="H77" s="62"/>
    </row>
    <row r="78" spans="2:8" x14ac:dyDescent="0.2">
      <c r="B78" s="10" t="s">
        <v>186</v>
      </c>
      <c r="C78" s="39">
        <f t="shared" ref="C78:C91" si="36">SUM(D78/1.2)</f>
        <v>25</v>
      </c>
      <c r="D78" s="63">
        <v>30</v>
      </c>
      <c r="E78" s="39">
        <f t="shared" ref="E78:E91" si="37">SUM(C78*12.5%)</f>
        <v>3.125</v>
      </c>
      <c r="F78" s="39">
        <f t="shared" ref="F78:F91" si="38">SUM(C78,E78)*20%</f>
        <v>5.625</v>
      </c>
      <c r="G78" s="39">
        <f t="shared" ref="G78:G91" si="39">SUM(C78,E78:F78)</f>
        <v>33.75</v>
      </c>
      <c r="H78" s="62" t="s">
        <v>61</v>
      </c>
    </row>
    <row r="79" spans="2:8" x14ac:dyDescent="0.2">
      <c r="B79" s="10" t="s">
        <v>187</v>
      </c>
      <c r="C79" s="39">
        <f t="shared" si="36"/>
        <v>34.166666666666671</v>
      </c>
      <c r="D79" s="63">
        <v>41</v>
      </c>
      <c r="E79" s="39">
        <f t="shared" si="37"/>
        <v>4.2708333333333339</v>
      </c>
      <c r="F79" s="39">
        <f t="shared" si="38"/>
        <v>7.6875000000000018</v>
      </c>
      <c r="G79" s="39">
        <f t="shared" si="39"/>
        <v>46.125000000000007</v>
      </c>
      <c r="H79" s="62" t="s">
        <v>61</v>
      </c>
    </row>
    <row r="80" spans="2:8" x14ac:dyDescent="0.2">
      <c r="B80" s="62" t="s">
        <v>188</v>
      </c>
      <c r="C80" s="39">
        <f t="shared" si="36"/>
        <v>28.333333333333336</v>
      </c>
      <c r="D80" s="63">
        <v>34</v>
      </c>
      <c r="E80" s="39">
        <f t="shared" si="37"/>
        <v>3.541666666666667</v>
      </c>
      <c r="F80" s="39">
        <f t="shared" si="38"/>
        <v>6.3750000000000009</v>
      </c>
      <c r="G80" s="39">
        <f t="shared" si="39"/>
        <v>38.250000000000007</v>
      </c>
      <c r="H80" s="62" t="s">
        <v>61</v>
      </c>
    </row>
    <row r="81" spans="2:8" x14ac:dyDescent="0.2">
      <c r="B81" s="62" t="s">
        <v>189</v>
      </c>
      <c r="C81" s="39">
        <f t="shared" si="36"/>
        <v>29.166666666666668</v>
      </c>
      <c r="D81" s="63">
        <v>35</v>
      </c>
      <c r="E81" s="39">
        <f t="shared" si="37"/>
        <v>3.6458333333333335</v>
      </c>
      <c r="F81" s="39">
        <f t="shared" si="38"/>
        <v>6.5625</v>
      </c>
      <c r="G81" s="39">
        <f t="shared" si="39"/>
        <v>39.375</v>
      </c>
      <c r="H81" s="62" t="s">
        <v>61</v>
      </c>
    </row>
    <row r="82" spans="2:8" x14ac:dyDescent="0.2">
      <c r="B82" s="62" t="s">
        <v>190</v>
      </c>
      <c r="C82" s="39">
        <f t="shared" si="36"/>
        <v>24.166666666666668</v>
      </c>
      <c r="D82" s="63">
        <v>29</v>
      </c>
      <c r="E82" s="39">
        <f t="shared" si="37"/>
        <v>3.0208333333333335</v>
      </c>
      <c r="F82" s="39">
        <f t="shared" si="38"/>
        <v>5.4375</v>
      </c>
      <c r="G82" s="39">
        <f t="shared" si="39"/>
        <v>32.625</v>
      </c>
      <c r="H82" s="62" t="s">
        <v>61</v>
      </c>
    </row>
    <row r="83" spans="2:8" x14ac:dyDescent="0.2">
      <c r="B83" s="62" t="s">
        <v>191</v>
      </c>
      <c r="C83" s="39">
        <f t="shared" si="36"/>
        <v>36.666666666666671</v>
      </c>
      <c r="D83" s="63">
        <v>44</v>
      </c>
      <c r="E83" s="39">
        <f t="shared" si="37"/>
        <v>4.5833333333333339</v>
      </c>
      <c r="F83" s="39">
        <f t="shared" si="38"/>
        <v>8.2500000000000018</v>
      </c>
      <c r="G83" s="39">
        <f t="shared" si="39"/>
        <v>49.500000000000007</v>
      </c>
      <c r="H83" s="62" t="s">
        <v>61</v>
      </c>
    </row>
    <row r="84" spans="2:8" x14ac:dyDescent="0.2">
      <c r="B84" s="62" t="s">
        <v>192</v>
      </c>
      <c r="C84" s="39">
        <f t="shared" si="36"/>
        <v>23.333333333333336</v>
      </c>
      <c r="D84" s="63">
        <v>28</v>
      </c>
      <c r="E84" s="39">
        <f t="shared" si="37"/>
        <v>2.916666666666667</v>
      </c>
      <c r="F84" s="39">
        <f t="shared" si="38"/>
        <v>5.2500000000000009</v>
      </c>
      <c r="G84" s="39">
        <f t="shared" si="39"/>
        <v>31.500000000000004</v>
      </c>
      <c r="H84" s="62" t="s">
        <v>61</v>
      </c>
    </row>
    <row r="85" spans="2:8" x14ac:dyDescent="0.2">
      <c r="B85" s="62" t="s">
        <v>193</v>
      </c>
      <c r="C85" s="39">
        <f t="shared" si="36"/>
        <v>25</v>
      </c>
      <c r="D85" s="63">
        <v>30</v>
      </c>
      <c r="E85" s="39">
        <f t="shared" si="37"/>
        <v>3.125</v>
      </c>
      <c r="F85" s="39">
        <f t="shared" si="38"/>
        <v>5.625</v>
      </c>
      <c r="G85" s="39">
        <f t="shared" si="39"/>
        <v>33.75</v>
      </c>
      <c r="H85" s="62" t="s">
        <v>61</v>
      </c>
    </row>
    <row r="86" spans="2:8" x14ac:dyDescent="0.2">
      <c r="B86" s="62" t="s">
        <v>194</v>
      </c>
      <c r="C86" s="39">
        <f t="shared" si="36"/>
        <v>26.666666666666668</v>
      </c>
      <c r="D86" s="63">
        <v>32</v>
      </c>
      <c r="E86" s="39">
        <f t="shared" si="37"/>
        <v>3.3333333333333335</v>
      </c>
      <c r="F86" s="39">
        <f t="shared" si="38"/>
        <v>6</v>
      </c>
      <c r="G86" s="39">
        <f t="shared" si="39"/>
        <v>36</v>
      </c>
      <c r="H86" s="62" t="s">
        <v>61</v>
      </c>
    </row>
    <row r="87" spans="2:8" x14ac:dyDescent="0.2">
      <c r="B87" s="62" t="s">
        <v>205</v>
      </c>
      <c r="C87" s="39">
        <f t="shared" si="36"/>
        <v>36.666666666666671</v>
      </c>
      <c r="D87" s="63">
        <v>44</v>
      </c>
      <c r="E87" s="39">
        <f t="shared" si="37"/>
        <v>4.5833333333333339</v>
      </c>
      <c r="F87" s="39">
        <f t="shared" si="38"/>
        <v>8.2500000000000018</v>
      </c>
      <c r="G87" s="39">
        <f t="shared" si="39"/>
        <v>49.500000000000007</v>
      </c>
      <c r="H87" s="62" t="s">
        <v>61</v>
      </c>
    </row>
    <row r="88" spans="2:8" x14ac:dyDescent="0.2">
      <c r="B88" s="62" t="s">
        <v>195</v>
      </c>
      <c r="C88" s="39">
        <f t="shared" si="36"/>
        <v>29.166666666666668</v>
      </c>
      <c r="D88" s="63">
        <v>35</v>
      </c>
      <c r="E88" s="39">
        <f t="shared" si="37"/>
        <v>3.6458333333333335</v>
      </c>
      <c r="F88" s="39">
        <f t="shared" si="38"/>
        <v>6.5625</v>
      </c>
      <c r="G88" s="39">
        <f t="shared" si="39"/>
        <v>39.375</v>
      </c>
      <c r="H88" s="62" t="s">
        <v>61</v>
      </c>
    </row>
    <row r="89" spans="2:8" x14ac:dyDescent="0.2">
      <c r="B89" s="62" t="s">
        <v>196</v>
      </c>
      <c r="C89" s="39">
        <f t="shared" si="36"/>
        <v>35</v>
      </c>
      <c r="D89" s="63">
        <v>42</v>
      </c>
      <c r="E89" s="39">
        <f t="shared" si="37"/>
        <v>4.375</v>
      </c>
      <c r="F89" s="39">
        <f t="shared" si="38"/>
        <v>7.875</v>
      </c>
      <c r="G89" s="39">
        <f t="shared" si="39"/>
        <v>47.25</v>
      </c>
      <c r="H89" s="62" t="s">
        <v>61</v>
      </c>
    </row>
    <row r="90" spans="2:8" x14ac:dyDescent="0.2">
      <c r="B90" s="62" t="s">
        <v>197</v>
      </c>
      <c r="C90" s="39">
        <f t="shared" si="36"/>
        <v>36.666666666666671</v>
      </c>
      <c r="D90" s="63">
        <v>44</v>
      </c>
      <c r="E90" s="39">
        <f t="shared" si="37"/>
        <v>4.5833333333333339</v>
      </c>
      <c r="F90" s="39">
        <f t="shared" si="38"/>
        <v>8.2500000000000018</v>
      </c>
      <c r="G90" s="39">
        <f t="shared" si="39"/>
        <v>49.500000000000007</v>
      </c>
      <c r="H90" s="62" t="s">
        <v>61</v>
      </c>
    </row>
    <row r="91" spans="2:8" x14ac:dyDescent="0.2">
      <c r="B91" s="62" t="s">
        <v>198</v>
      </c>
      <c r="C91" s="39">
        <f t="shared" si="36"/>
        <v>40.833333333333336</v>
      </c>
      <c r="D91" s="63">
        <v>49</v>
      </c>
      <c r="E91" s="39">
        <f t="shared" si="37"/>
        <v>5.104166666666667</v>
      </c>
      <c r="F91" s="39">
        <f t="shared" si="38"/>
        <v>9.1875</v>
      </c>
      <c r="G91" s="39">
        <f t="shared" si="39"/>
        <v>55.125</v>
      </c>
      <c r="H91" s="62" t="s">
        <v>61</v>
      </c>
    </row>
    <row r="92" spans="2:8" x14ac:dyDescent="0.2">
      <c r="B92" s="4" t="s">
        <v>64</v>
      </c>
      <c r="C92" s="62"/>
      <c r="D92" s="62"/>
      <c r="E92" s="62"/>
      <c r="F92" s="62"/>
      <c r="G92" s="62"/>
      <c r="H92" s="62"/>
    </row>
    <row r="93" spans="2:8" x14ac:dyDescent="0.2">
      <c r="B93" s="5" t="s">
        <v>199</v>
      </c>
      <c r="C93" s="39">
        <f t="shared" ref="C93:C95" si="40">SUM(D93/1.2)</f>
        <v>50</v>
      </c>
      <c r="D93" s="63">
        <v>60</v>
      </c>
      <c r="E93" s="39">
        <f>SUM(C93*12.5%)</f>
        <v>6.25</v>
      </c>
      <c r="F93" s="39">
        <f t="shared" ref="F93:F95" si="41">SUM(C93,E93)*20%</f>
        <v>11.25</v>
      </c>
      <c r="G93" s="39">
        <f t="shared" ref="G93:G95" si="42">SUM(C93,E93:F93)</f>
        <v>67.5</v>
      </c>
      <c r="H93" s="62" t="s">
        <v>61</v>
      </c>
    </row>
    <row r="94" spans="2:8" x14ac:dyDescent="0.2">
      <c r="B94" s="5" t="s">
        <v>200</v>
      </c>
      <c r="C94" s="39">
        <f t="shared" si="40"/>
        <v>32.5</v>
      </c>
      <c r="D94" s="63">
        <v>39</v>
      </c>
      <c r="E94" s="39">
        <f>SUM(C94*12.5%)</f>
        <v>4.0625</v>
      </c>
      <c r="F94" s="39">
        <f t="shared" si="41"/>
        <v>7.3125</v>
      </c>
      <c r="G94" s="39">
        <f t="shared" si="42"/>
        <v>43.875</v>
      </c>
      <c r="H94" s="62" t="s">
        <v>61</v>
      </c>
    </row>
    <row r="95" spans="2:8" x14ac:dyDescent="0.2">
      <c r="B95" s="7" t="s">
        <v>234</v>
      </c>
      <c r="C95" s="39">
        <f t="shared" si="40"/>
        <v>27.5</v>
      </c>
      <c r="D95" s="63">
        <v>33</v>
      </c>
      <c r="E95" s="39">
        <f>SUM(C95*12.5%)</f>
        <v>3.4375</v>
      </c>
      <c r="F95" s="39">
        <f t="shared" si="41"/>
        <v>6.1875</v>
      </c>
      <c r="G95" s="39">
        <f t="shared" si="42"/>
        <v>37.125</v>
      </c>
      <c r="H95" s="62" t="s">
        <v>61</v>
      </c>
    </row>
    <row r="96" spans="2:8" x14ac:dyDescent="0.2">
      <c r="B96" s="61" t="s">
        <v>162</v>
      </c>
      <c r="C96" s="62"/>
      <c r="D96" s="62"/>
      <c r="E96" s="62"/>
      <c r="F96" s="62"/>
      <c r="G96" s="62"/>
      <c r="H96" s="62"/>
    </row>
    <row r="97" spans="2:8" x14ac:dyDescent="0.2">
      <c r="B97" s="10" t="s">
        <v>201</v>
      </c>
      <c r="C97" s="39">
        <f t="shared" ref="C97:C98" si="43">SUM(D97/1.2)</f>
        <v>10.833333333333334</v>
      </c>
      <c r="D97" s="63">
        <v>13</v>
      </c>
      <c r="E97" s="39">
        <f>SUM(C97*12.5%)</f>
        <v>1.3541666666666667</v>
      </c>
      <c r="F97" s="39">
        <f t="shared" ref="F97:F100" si="44">SUM(C97,E97)*20%</f>
        <v>2.4375</v>
      </c>
      <c r="G97" s="39">
        <f t="shared" ref="G97:G100" si="45">SUM(C97,E97:F97)</f>
        <v>14.625</v>
      </c>
      <c r="H97" s="62" t="s">
        <v>61</v>
      </c>
    </row>
    <row r="98" spans="2:8" x14ac:dyDescent="0.2">
      <c r="B98" s="62" t="s">
        <v>202</v>
      </c>
      <c r="C98" s="39">
        <f t="shared" si="43"/>
        <v>11.083333333333334</v>
      </c>
      <c r="D98" s="63">
        <v>13.3</v>
      </c>
      <c r="E98" s="39">
        <f>SUM(C98*12.5%)</f>
        <v>1.3854166666666667</v>
      </c>
      <c r="F98" s="39">
        <f t="shared" si="44"/>
        <v>2.4937500000000004</v>
      </c>
      <c r="G98" s="39">
        <f t="shared" si="45"/>
        <v>14.9625</v>
      </c>
      <c r="H98" s="62" t="s">
        <v>61</v>
      </c>
    </row>
    <row r="99" spans="2:8" x14ac:dyDescent="0.2">
      <c r="B99" s="62" t="s">
        <v>203</v>
      </c>
      <c r="C99" s="39">
        <f>SUM(D99/1.2)</f>
        <v>7.916666666666667</v>
      </c>
      <c r="D99" s="63">
        <v>9.5</v>
      </c>
      <c r="E99" s="39">
        <f>SUM(C99*12.5%)</f>
        <v>0.98958333333333337</v>
      </c>
      <c r="F99" s="39">
        <f t="shared" si="44"/>
        <v>1.78125</v>
      </c>
      <c r="G99" s="39">
        <f t="shared" si="45"/>
        <v>10.6875</v>
      </c>
      <c r="H99" s="62" t="s">
        <v>61</v>
      </c>
    </row>
    <row r="100" spans="2:8" x14ac:dyDescent="0.2">
      <c r="B100" s="62" t="s">
        <v>204</v>
      </c>
      <c r="C100" s="39">
        <f t="shared" ref="C100" si="46">SUM(D100/1.2)</f>
        <v>6.666666666666667</v>
      </c>
      <c r="D100" s="63">
        <v>8</v>
      </c>
      <c r="E100" s="39">
        <f>SUM(C100*12.5%)</f>
        <v>0.83333333333333337</v>
      </c>
      <c r="F100" s="39">
        <f t="shared" si="44"/>
        <v>1.5</v>
      </c>
      <c r="G100" s="39">
        <f t="shared" si="45"/>
        <v>9</v>
      </c>
      <c r="H100" s="62" t="s">
        <v>61</v>
      </c>
    </row>
    <row r="101" spans="2:8" x14ac:dyDescent="0.2">
      <c r="B101" s="62"/>
      <c r="C101" s="62"/>
      <c r="D101" s="62"/>
      <c r="E101" s="62"/>
      <c r="F101" s="62"/>
      <c r="G101" s="62"/>
      <c r="H101" s="6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4e6c2b7220559b0fe7fd766d4c547d91">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19a7962409631395a022ef0538e5ac01"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d0fc526a5c840319a97fd94028e9904 xmlns="4600776d-0a3c-44b4-bff2-0ceaafb13046">
      <Terms xmlns="http://schemas.microsoft.com/office/infopath/2007/PartnerControls"/>
    </cd0fc526a5c840319a97fd94028e9904>
    <g3ef09377e3444258679b6035a1ff93a xmlns="4600776d-0a3c-44b4-bff2-0ceaafb13046">
      <Terms xmlns="http://schemas.microsoft.com/office/infopath/2007/PartnerControls"/>
    </g3ef09377e3444258679b6035a1ff93a>
    <TransfertoArchives xmlns="4600776d-0a3c-44b4-bff2-0ceaafb13046">false</TransfertoArchives>
    <_dlc_DocId xmlns="58810d95-79b5-4dac-be5e-6802e999dd7c">A3M5QXTVDRRZ-1425345144-158133</_dlc_DocId>
    <TaxCatchAll xmlns="4600776d-0a3c-44b4-bff2-0ceaafb13046">
      <Value>10</Value>
    </TaxCatchAll>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k5b153ee974a4a57a7568e533217f2cb xmlns="4600776d-0a3c-44b4-bff2-0ceaafb13046">
      <Terms xmlns="http://schemas.microsoft.com/office/infopath/2007/PartnerControls"/>
    </k5b153ee974a4a57a7568e533217f2cb>
    <_dlc_DocIdUrl xmlns="58810d95-79b5-4dac-be5e-6802e999dd7c">
      <Url>https://hopuk.sharepoint.com/sites/hct-CateringServices/_layouts/15/DocIdRedir.aspx?ID=A3M5QXTVDRRZ-1425345144-158133</Url>
      <Description>A3M5QXTVDRRZ-1425345144-158133</Description>
    </_dlc_DocIdUrl>
    <c4838c65c76546ae93d5703426802f7f xmlns="4600776d-0a3c-44b4-bff2-0ceaafb13046">
      <Terms xmlns="http://schemas.microsoft.com/office/infopath/2007/PartnerControls"/>
    </c4838c65c76546ae93d5703426802f7f>
    <RecordNumber xmlns="4600776d-0a3c-44b4-bff2-0ceaafb13046" xsi:nil="true"/>
    <Team xmlns="127f9393-f70f-4729-8cb7-fb57a5330433">
      <UserInfo>
        <DisplayName/>
        <AccountId xsi:nil="true"/>
        <AccountType/>
      </UserInfo>
    </Team>
    <RetentionTriggerDate xmlns="4600776d-0a3c-44b4-bff2-0ceaafb13046" xsi:nil="true"/>
  </documentManagement>
</p:properties>
</file>

<file path=customXml/itemProps1.xml><?xml version="1.0" encoding="utf-8"?>
<ds:datastoreItem xmlns:ds="http://schemas.openxmlformats.org/officeDocument/2006/customXml" ds:itemID="{5301EB94-0296-4D90-882E-61D0754A2B06}">
  <ds:schemaRefs>
    <ds:schemaRef ds:uri="http://schemas.microsoft.com/sharepoint/v3/contenttype/forms"/>
  </ds:schemaRefs>
</ds:datastoreItem>
</file>

<file path=customXml/itemProps2.xml><?xml version="1.0" encoding="utf-8"?>
<ds:datastoreItem xmlns:ds="http://schemas.openxmlformats.org/officeDocument/2006/customXml" ds:itemID="{CF7CC580-ADAE-4250-88B4-4CE0C3868689}">
  <ds:schemaRefs>
    <ds:schemaRef ds:uri="http://schemas.microsoft.com/sharepoint/events"/>
  </ds:schemaRefs>
</ds:datastoreItem>
</file>

<file path=customXml/itemProps3.xml><?xml version="1.0" encoding="utf-8"?>
<ds:datastoreItem xmlns:ds="http://schemas.openxmlformats.org/officeDocument/2006/customXml" ds:itemID="{4EB3C931-17BD-4A75-8082-8A29E93E4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9CAFC1-C988-45CA-B6BB-2DE7E1FED78F}">
  <ds:schemaRefs>
    <ds:schemaRef ds:uri="http://schemas.microsoft.com/office/infopath/2007/PartnerControls"/>
    <ds:schemaRef ds:uri="http://purl.org/dc/elements/1.1/"/>
    <ds:schemaRef ds:uri="http://schemas.microsoft.com/office/2006/metadata/properties"/>
    <ds:schemaRef ds:uri="127f9393-f70f-4729-8cb7-fb57a5330433"/>
    <ds:schemaRef ds:uri="58810d95-79b5-4dac-be5e-6802e999dd7c"/>
    <ds:schemaRef ds:uri="http://purl.org/dc/terms/"/>
    <ds:schemaRef ds:uri="http://schemas.openxmlformats.org/package/2006/metadata/core-properties"/>
    <ds:schemaRef ds:uri="http://schemas.microsoft.com/office/2006/documentManagement/types"/>
    <ds:schemaRef ds:uri="4600776d-0a3c-44b4-bff2-0ceaafb130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Privacy Statement</vt:lpstr>
      <vt:lpstr>Function Details Form</vt:lpstr>
      <vt:lpstr>Data</vt:lpstr>
      <vt:lpstr>cold</vt:lpstr>
      <vt:lpstr>dessert</vt:lpstr>
      <vt:lpstr>Flowers</vt:lpstr>
      <vt:lpstr>hot</vt:lpstr>
      <vt:lpstr>Payment</vt:lpstr>
      <vt:lpstr>'Function Details Form'!Print_Area</vt:lpstr>
      <vt:lpstr>Venues</vt:lpstr>
      <vt:lpstr>VenuesTBL</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2024-05-17T14:57:11Z</cp:lastPrinted>
  <dcterms:created xsi:type="dcterms:W3CDTF">2019-08-20T09:52:48Z</dcterms:created>
  <dcterms:modified xsi:type="dcterms:W3CDTF">2024-10-21T13:34:43Z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RMKeyword3">
    <vt:lpwstr/>
  </property>
  <property fmtid="{D5CDD505-2E9C-101B-9397-08002B2CF9AE}" pid="12" name="ProtectiveMarking">
    <vt:lpwstr/>
  </property>
  <property fmtid="{D5CDD505-2E9C-101B-9397-08002B2CF9AE}" pid="13" name="RMKeyword1">
    <vt:lpwstr/>
  </property>
  <property fmtid="{D5CDD505-2E9C-101B-9397-08002B2CF9AE}" pid="14" name="ContentTypeId">
    <vt:lpwstr>0x0101000166FB9EEE964E439E458D535501A09C</vt:lpwstr>
  </property>
  <property fmtid="{D5CDD505-2E9C-101B-9397-08002B2CF9AE}" pid="15" name="RMKeyword4">
    <vt:lpwstr/>
  </property>
  <property fmtid="{D5CDD505-2E9C-101B-9397-08002B2CF9AE}" pid="16" name="RMKeyword2">
    <vt:lpwstr>10;#Procedures And Guidance|ff371ca7-c6fe-44b5-885b-2b2af847cc2a</vt:lpwstr>
  </property>
  <property fmtid="{D5CDD505-2E9C-101B-9397-08002B2CF9AE}" pid="17" name="_dlc_DocIdItemGuid">
    <vt:lpwstr>2f97f647-a6a7-4818-9526-5c1a9a067326</vt:lpwstr>
  </property>
</Properties>
</file>