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ap03f\DF_Rdf$\holtl\Desktop\Function Details Forms - Working\"/>
    </mc:Choice>
  </mc:AlternateContent>
  <xr:revisionPtr revIDLastSave="0" documentId="13_ncr:1_{2CE5396F-3E5D-42FE-B876-E4E84AD8F3B0}" xr6:coauthVersionLast="47" xr6:coauthVersionMax="47" xr10:uidLastSave="{00000000-0000-0000-0000-000000000000}"/>
  <workbookProtection workbookAlgorithmName="SHA-512" workbookHashValue="ADoCPl0sb4OAB+cjC6KshE09qsHIWxMCLJXd3t2ve66zRTvtxtySQxTAugDkD2QDssH3WpoBZK4MZHOWqCNCcA==" workbookSaltValue="ODGZ0pQFJFXrJKLECf447g==" workbookSpinCount="100000" lockStructure="1"/>
  <bookViews>
    <workbookView xWindow="0" yWindow="0" windowWidth="20640" windowHeight="16680" xr2:uid="{66D43754-4295-4E3B-A6E7-99EE76F3DFE6}"/>
  </bookViews>
  <sheets>
    <sheet name="Privacy Statement" sheetId="3" r:id="rId1"/>
    <sheet name="Function Details Form" sheetId="1" r:id="rId2"/>
    <sheet name="Data" sheetId="2" state="hidden" r:id="rId3"/>
  </sheets>
  <definedNames>
    <definedName name="Choice">Data!$K$13:$K$16</definedName>
    <definedName name="cold">Data!$B$22:$B$33</definedName>
    <definedName name="dessert">Data!$B$47:$B$49</definedName>
    <definedName name="Flowers">Data!$K$19:$K$37</definedName>
    <definedName name="hot">Data!$B$35:$B$45</definedName>
    <definedName name="Payment">Data!$I$2:$I$5</definedName>
    <definedName name="_xlnm.Print_Area" localSheetId="1">'Function Details Form'!$A$7:$AA$185</definedName>
    <definedName name="Venues">Data!$B$2:$B$17</definedName>
    <definedName name="VenuesTBL">Data!$A$2:$F$18</definedName>
    <definedName name="Wine">Data!$B$51:$B$103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1" l="1"/>
  <c r="S2" i="1" s="1"/>
  <c r="U140" i="1"/>
  <c r="C44" i="2"/>
  <c r="G44" i="2" s="1"/>
  <c r="C32" i="2"/>
  <c r="F32" i="2" s="1"/>
  <c r="C31" i="2"/>
  <c r="G31" i="2" s="1"/>
  <c r="C103" i="2"/>
  <c r="C102" i="2"/>
  <c r="C101" i="2"/>
  <c r="C100" i="2"/>
  <c r="E100" i="2" s="1"/>
  <c r="F100" i="2" s="1"/>
  <c r="C98" i="2"/>
  <c r="C97" i="2"/>
  <c r="E97" i="2" s="1"/>
  <c r="C96" i="2"/>
  <c r="C94" i="2"/>
  <c r="E94" i="2" s="1"/>
  <c r="C93" i="2"/>
  <c r="C92" i="2"/>
  <c r="E92" i="2" s="1"/>
  <c r="F92" i="2" s="1"/>
  <c r="C91" i="2"/>
  <c r="C90" i="2"/>
  <c r="E90" i="2" s="1"/>
  <c r="C89" i="2"/>
  <c r="E89" i="2" s="1"/>
  <c r="F89" i="2" s="1"/>
  <c r="C88" i="2"/>
  <c r="C87" i="2"/>
  <c r="C86" i="2"/>
  <c r="C85" i="2"/>
  <c r="C84" i="2"/>
  <c r="E84" i="2" s="1"/>
  <c r="C83" i="2"/>
  <c r="E83" i="2" s="1"/>
  <c r="F83" i="2" s="1"/>
  <c r="C82" i="2"/>
  <c r="C81" i="2"/>
  <c r="C79" i="2"/>
  <c r="E79" i="2" s="1"/>
  <c r="F79" i="2" s="1"/>
  <c r="C78" i="2"/>
  <c r="E78" i="2" s="1"/>
  <c r="C77" i="2"/>
  <c r="C75" i="2"/>
  <c r="E75" i="2" s="1"/>
  <c r="C74" i="2"/>
  <c r="C73" i="2"/>
  <c r="C72" i="2"/>
  <c r="E72" i="2" s="1"/>
  <c r="C71" i="2"/>
  <c r="C70" i="2"/>
  <c r="C69" i="2"/>
  <c r="E69" i="2" s="1"/>
  <c r="C68" i="2"/>
  <c r="C67" i="2"/>
  <c r="E67" i="2" s="1"/>
  <c r="C66" i="2"/>
  <c r="E66" i="2" s="1"/>
  <c r="C65" i="2"/>
  <c r="C64" i="2"/>
  <c r="E64" i="2" s="1"/>
  <c r="C63" i="2"/>
  <c r="E63" i="2" s="1"/>
  <c r="C62" i="2"/>
  <c r="E62" i="2" s="1"/>
  <c r="C61" i="2"/>
  <c r="C60" i="2"/>
  <c r="E60" i="2" s="1"/>
  <c r="C59" i="2"/>
  <c r="C58" i="2"/>
  <c r="C56" i="2"/>
  <c r="E56" i="2" s="1"/>
  <c r="C55" i="2"/>
  <c r="C54" i="2"/>
  <c r="C53" i="2"/>
  <c r="E53" i="2" s="1"/>
  <c r="C52" i="2"/>
  <c r="K2" i="1" l="1"/>
  <c r="N2" i="1" s="1"/>
  <c r="E44" i="2"/>
  <c r="F44" i="2"/>
  <c r="E31" i="2"/>
  <c r="F31" i="2"/>
  <c r="G32" i="2"/>
  <c r="E32" i="2"/>
  <c r="E86" i="2"/>
  <c r="F86" i="2" s="1"/>
  <c r="E96" i="2"/>
  <c r="F96" i="2" s="1"/>
  <c r="G79" i="2"/>
  <c r="G89" i="2"/>
  <c r="G100" i="2"/>
  <c r="G83" i="2"/>
  <c r="G92" i="2"/>
  <c r="F84" i="2"/>
  <c r="G84" i="2" s="1"/>
  <c r="E74" i="2"/>
  <c r="E98" i="2"/>
  <c r="F98" i="2" s="1"/>
  <c r="G98" i="2" s="1"/>
  <c r="E102" i="2"/>
  <c r="F102" i="2" s="1"/>
  <c r="G102" i="2" s="1"/>
  <c r="E58" i="2"/>
  <c r="F58" i="2" s="1"/>
  <c r="E77" i="2"/>
  <c r="F77" i="2" s="1"/>
  <c r="E101" i="2"/>
  <c r="F101" i="2" s="1"/>
  <c r="F90" i="2"/>
  <c r="G90" i="2" s="1"/>
  <c r="E71" i="2"/>
  <c r="F71" i="2" s="1"/>
  <c r="E91" i="2"/>
  <c r="F91" i="2" s="1"/>
  <c r="F62" i="2"/>
  <c r="G62" i="2" s="1"/>
  <c r="F78" i="2"/>
  <c r="G78" i="2" s="1"/>
  <c r="E61" i="2"/>
  <c r="E81" i="2"/>
  <c r="F64" i="2"/>
  <c r="G64" i="2" s="1"/>
  <c r="F81" i="2"/>
  <c r="F97" i="2"/>
  <c r="G97" i="2" s="1"/>
  <c r="E52" i="2"/>
  <c r="E65" i="2"/>
  <c r="F65" i="2" s="1"/>
  <c r="G65" i="2" s="1"/>
  <c r="E85" i="2"/>
  <c r="F85" i="2" s="1"/>
  <c r="G85" i="2" s="1"/>
  <c r="F52" i="2"/>
  <c r="F94" i="2"/>
  <c r="G94" i="2" s="1"/>
  <c r="E73" i="2"/>
  <c r="F73" i="2" s="1"/>
  <c r="G73" i="2" s="1"/>
  <c r="E93" i="2"/>
  <c r="F93" i="2" s="1"/>
  <c r="G93" i="2" s="1"/>
  <c r="E59" i="2"/>
  <c r="E88" i="2"/>
  <c r="F88" i="2" s="1"/>
  <c r="G88" i="2" s="1"/>
  <c r="E103" i="2"/>
  <c r="F103" i="2" s="1"/>
  <c r="E54" i="2"/>
  <c r="F54" i="2" s="1"/>
  <c r="E70" i="2"/>
  <c r="E87" i="2"/>
  <c r="F87" i="2" s="1"/>
  <c r="G87" i="2" s="1"/>
  <c r="F67" i="2"/>
  <c r="G67" i="2" s="1"/>
  <c r="E68" i="2"/>
  <c r="F56" i="2"/>
  <c r="G56" i="2" s="1"/>
  <c r="F60" i="2"/>
  <c r="G60" i="2" s="1"/>
  <c r="F66" i="2"/>
  <c r="G66" i="2" s="1"/>
  <c r="F69" i="2"/>
  <c r="G69" i="2" s="1"/>
  <c r="F72" i="2"/>
  <c r="G72" i="2" s="1"/>
  <c r="F75" i="2"/>
  <c r="G75" i="2" s="1"/>
  <c r="F61" i="2"/>
  <c r="E55" i="2"/>
  <c r="E82" i="2"/>
  <c r="F82" i="2" s="1"/>
  <c r="F53" i="2"/>
  <c r="G53" i="2" s="1"/>
  <c r="F63" i="2"/>
  <c r="G63" i="2" s="1"/>
  <c r="G52" i="2" l="1"/>
  <c r="F59" i="2"/>
  <c r="G59" i="2" s="1"/>
  <c r="G71" i="2"/>
  <c r="G77" i="2"/>
  <c r="G61" i="2"/>
  <c r="G103" i="2"/>
  <c r="G91" i="2"/>
  <c r="G58" i="2"/>
  <c r="F70" i="2"/>
  <c r="G70" i="2" s="1"/>
  <c r="G86" i="2"/>
  <c r="G54" i="2"/>
  <c r="G81" i="2"/>
  <c r="G96" i="2"/>
  <c r="F55" i="2"/>
  <c r="G55" i="2" s="1"/>
  <c r="G82" i="2"/>
  <c r="G101" i="2"/>
  <c r="F68" i="2"/>
  <c r="G68" i="2" s="1"/>
  <c r="F74" i="2"/>
  <c r="G74" i="2" s="1"/>
  <c r="U146" i="1" l="1"/>
  <c r="U144" i="1"/>
  <c r="U142" i="1"/>
  <c r="U93" i="1" l="1"/>
  <c r="U91" i="1"/>
  <c r="U89" i="1"/>
  <c r="U87" i="1"/>
  <c r="Y146" i="1"/>
  <c r="Y144" i="1"/>
  <c r="Y142" i="1"/>
  <c r="Y140" i="1"/>
  <c r="AE171" i="1"/>
  <c r="AD171" i="1"/>
  <c r="AE169" i="1"/>
  <c r="AD169" i="1"/>
  <c r="AC165" i="1"/>
  <c r="AE167" i="1"/>
  <c r="AD167" i="1"/>
  <c r="AC163" i="1"/>
  <c r="AE165" i="1"/>
  <c r="AD165" i="1"/>
  <c r="AC161" i="1"/>
  <c r="K5" i="1" l="1"/>
  <c r="N5" i="1" s="1"/>
  <c r="C42" i="2"/>
  <c r="G42" i="2" s="1"/>
  <c r="C39" i="2"/>
  <c r="G39" i="2" s="1"/>
  <c r="C29" i="2"/>
  <c r="F29" i="2" s="1"/>
  <c r="C28" i="2"/>
  <c r="F28" i="2" s="1"/>
  <c r="C27" i="2"/>
  <c r="F27" i="2" s="1"/>
  <c r="C26" i="2"/>
  <c r="F26" i="2" s="1"/>
  <c r="C25" i="2"/>
  <c r="F25" i="2" s="1"/>
  <c r="S5" i="1" l="1"/>
  <c r="E42" i="2"/>
  <c r="F42" i="2"/>
  <c r="E39" i="2"/>
  <c r="F39" i="2"/>
  <c r="G26" i="2"/>
  <c r="G28" i="2"/>
  <c r="G25" i="2"/>
  <c r="G27" i="2"/>
  <c r="G29" i="2"/>
  <c r="E25" i="2"/>
  <c r="E26" i="2"/>
  <c r="E27" i="2"/>
  <c r="E28" i="2"/>
  <c r="E29" i="2"/>
  <c r="C49" i="2" l="1"/>
  <c r="E49" i="2" s="1"/>
  <c r="F49" i="2" s="1"/>
  <c r="C41" i="2"/>
  <c r="G49" i="2" l="1"/>
  <c r="E41" i="2"/>
  <c r="F41" i="2" l="1"/>
  <c r="G41" i="2" s="1"/>
  <c r="Y87" i="1" l="1"/>
  <c r="Y89" i="1"/>
  <c r="Y91" i="1"/>
  <c r="Y93" i="1"/>
  <c r="K3" i="1" l="1"/>
  <c r="C48" i="2"/>
  <c r="C47" i="2"/>
  <c r="C45" i="2"/>
  <c r="C43" i="2"/>
  <c r="C40" i="2"/>
  <c r="C38" i="2"/>
  <c r="C37" i="2"/>
  <c r="C36" i="2"/>
  <c r="C35" i="2"/>
  <c r="E35" i="2" s="1"/>
  <c r="C33" i="2"/>
  <c r="C30" i="2"/>
  <c r="C24" i="2"/>
  <c r="C23" i="2"/>
  <c r="C22" i="2"/>
  <c r="N3" i="1" l="1"/>
  <c r="S3" i="1" s="1"/>
  <c r="K4" i="1"/>
  <c r="E22" i="2"/>
  <c r="F22" i="2"/>
  <c r="E33" i="2"/>
  <c r="F33" i="2" s="1"/>
  <c r="G33" i="2" s="1"/>
  <c r="E37" i="2"/>
  <c r="F37" i="2"/>
  <c r="E23" i="2"/>
  <c r="E38" i="2"/>
  <c r="F38" i="2" s="1"/>
  <c r="G38" i="2" s="1"/>
  <c r="E43" i="2"/>
  <c r="F43" i="2"/>
  <c r="F35" i="2"/>
  <c r="G35" i="2" s="1"/>
  <c r="E45" i="2"/>
  <c r="F45" i="2"/>
  <c r="G45" i="2" s="1"/>
  <c r="E36" i="2"/>
  <c r="F36" i="2" s="1"/>
  <c r="G36" i="2" s="1"/>
  <c r="E24" i="2"/>
  <c r="F24" i="2" s="1"/>
  <c r="E47" i="2"/>
  <c r="F47" i="2" s="1"/>
  <c r="E30" i="2"/>
  <c r="F30" i="2" s="1"/>
  <c r="G30" i="2" s="1"/>
  <c r="E40" i="2"/>
  <c r="F40" i="2" s="1"/>
  <c r="E48" i="2"/>
  <c r="F48" i="2" s="1"/>
  <c r="G37" i="2"/>
  <c r="K6" i="1" l="1"/>
  <c r="N4" i="1"/>
  <c r="N6" i="1" s="1"/>
  <c r="G22" i="2"/>
  <c r="G43" i="2"/>
  <c r="F23" i="2"/>
  <c r="G23" i="2" s="1"/>
  <c r="G47" i="2"/>
  <c r="G24" i="2"/>
  <c r="G40" i="2"/>
  <c r="G48" i="2"/>
  <c r="S4" i="1" l="1"/>
  <c r="S6" i="1" s="1"/>
</calcChain>
</file>

<file path=xl/sharedStrings.xml><?xml version="1.0" encoding="utf-8"?>
<sst xmlns="http://schemas.openxmlformats.org/spreadsheetml/2006/main" count="439" uniqueCount="299">
  <si>
    <t>Event No.</t>
  </si>
  <si>
    <t>Event date</t>
  </si>
  <si>
    <t>Event sponsor</t>
  </si>
  <si>
    <t>Contact mobile no.</t>
  </si>
  <si>
    <t>Contact email address</t>
  </si>
  <si>
    <t>Venues</t>
  </si>
  <si>
    <t>ROOM</t>
  </si>
  <si>
    <t>Pugin Room</t>
  </si>
  <si>
    <t>Churchill Room</t>
  </si>
  <si>
    <t>Churchill Room/Terrace Pavilion</t>
  </si>
  <si>
    <t>Terrace Pavilion</t>
  </si>
  <si>
    <t>Thames Pavilion</t>
  </si>
  <si>
    <t>Terrace Dining Room A</t>
  </si>
  <si>
    <t>Terrace Dining Room A/Thames Pavilion</t>
  </si>
  <si>
    <t>Terrace Dining Room B</t>
  </si>
  <si>
    <t>Terrace Dining Room C</t>
  </si>
  <si>
    <t>Speaker's House</t>
  </si>
  <si>
    <t>Bellamy's</t>
  </si>
  <si>
    <t>Other</t>
  </si>
  <si>
    <t>MDR</t>
  </si>
  <si>
    <t>SDR</t>
  </si>
  <si>
    <t>TDRA</t>
  </si>
  <si>
    <t>TDRB</t>
  </si>
  <si>
    <t>MDR/SDR</t>
  </si>
  <si>
    <t>SDR/PUGIN</t>
  </si>
  <si>
    <t>TDRA/THAMES</t>
  </si>
  <si>
    <t>PUGIN</t>
  </si>
  <si>
    <t>THAMES</t>
  </si>
  <si>
    <t>OTHER</t>
  </si>
  <si>
    <t>CDR</t>
  </si>
  <si>
    <t>CDR/TERR</t>
  </si>
  <si>
    <t>TERR</t>
  </si>
  <si>
    <t>TDBC</t>
  </si>
  <si>
    <t>SPEAKER</t>
  </si>
  <si>
    <t>BELLMAYS</t>
  </si>
  <si>
    <t>Members DR</t>
  </si>
  <si>
    <t>Members/Strangers DR</t>
  </si>
  <si>
    <t>Strangers DR/Pugin Room</t>
  </si>
  <si>
    <t>Organiser arrives</t>
  </si>
  <si>
    <t>Guests arrive</t>
  </si>
  <si>
    <t>Event starts</t>
  </si>
  <si>
    <t>Speeches</t>
  </si>
  <si>
    <t>Event Timings</t>
  </si>
  <si>
    <t>Food served</t>
  </si>
  <si>
    <t>Event Details</t>
  </si>
  <si>
    <t>Parliamentary pass-holders</t>
  </si>
  <si>
    <t>External guests</t>
  </si>
  <si>
    <t>Organiser contact on the day</t>
  </si>
  <si>
    <t>Tour starts (if applicable)</t>
  </si>
  <si>
    <t>Dessert</t>
  </si>
  <si>
    <t>FOOD</t>
  </si>
  <si>
    <t>D1</t>
  </si>
  <si>
    <t>D2</t>
  </si>
  <si>
    <t>D3</t>
  </si>
  <si>
    <t>C1</t>
  </si>
  <si>
    <t>Champagne &amp; Sparkling</t>
  </si>
  <si>
    <t>Net</t>
  </si>
  <si>
    <t>SC</t>
  </si>
  <si>
    <t>VAT</t>
  </si>
  <si>
    <t>Total</t>
  </si>
  <si>
    <t>Account</t>
  </si>
  <si>
    <t>BEVERAGE</t>
  </si>
  <si>
    <t>White Wines</t>
  </si>
  <si>
    <t>Red Wines</t>
  </si>
  <si>
    <t>Dessert Wine &amp; Port</t>
  </si>
  <si>
    <t>Gross</t>
  </si>
  <si>
    <t>Unit price (inc. VAT) £</t>
  </si>
  <si>
    <t>Sub total (inc. VAT) £</t>
  </si>
  <si>
    <t>Privacy Statement</t>
  </si>
  <si>
    <t>Account line</t>
  </si>
  <si>
    <t>Estimated food spend</t>
  </si>
  <si>
    <t>Estimated wine spend</t>
  </si>
  <si>
    <t>Totals:</t>
  </si>
  <si>
    <t>Net cost</t>
  </si>
  <si>
    <t>Strangers DR</t>
  </si>
  <si>
    <t>Catered numbers</t>
  </si>
  <si>
    <t>Payment</t>
  </si>
  <si>
    <t>Drinks Service</t>
  </si>
  <si>
    <t>NOT REQUIRED</t>
  </si>
  <si>
    <t>Qty</t>
  </si>
  <si>
    <t>Rose Wines</t>
  </si>
  <si>
    <t>Water</t>
  </si>
  <si>
    <t>Number of attending guests</t>
  </si>
  <si>
    <t>Room Layout</t>
  </si>
  <si>
    <t>Audio Visual Equipment Hire</t>
  </si>
  <si>
    <t>Gifts and Souvenirs</t>
  </si>
  <si>
    <t>Blank stationary</t>
  </si>
  <si>
    <t>Printed small menus</t>
  </si>
  <si>
    <t>Printed large menus</t>
  </si>
  <si>
    <t>Printing and Stationery</t>
  </si>
  <si>
    <t>Crowned Portcullis badge thermographically pre-printed onto all menus and place cards</t>
  </si>
  <si>
    <t>Small 150x100mm, Large 197x127mm when folded</t>
  </si>
  <si>
    <t>Photographer's name</t>
  </si>
  <si>
    <t>Additional requirements, notes, or questions to be answered</t>
  </si>
  <si>
    <t>Deliveries and Equipment</t>
  </si>
  <si>
    <t>Flower prices may vary dependent on the season and the availability of plants</t>
  </si>
  <si>
    <t>Flower Displays</t>
  </si>
  <si>
    <t>Additional requirements, notes or questions to be answered</t>
  </si>
  <si>
    <t>We cannot offer any storage facilites. All items must arrive on the day of the event and be removed at the conclusion of the event.</t>
  </si>
  <si>
    <t>AV requirements, notes or questions to be answered</t>
  </si>
  <si>
    <t>Does your event setup require the construction of any structures? We will require details and your safe systems of work document in advance.</t>
  </si>
  <si>
    <t>Estimated number of attendees required at this stage.
(Final attendance numbers due 3 working days before)</t>
  </si>
  <si>
    <t>dd/mm/yyyy</t>
  </si>
  <si>
    <t>hh:mm</t>
  </si>
  <si>
    <t>C2</t>
  </si>
  <si>
    <t>C3</t>
  </si>
  <si>
    <t>C4</t>
  </si>
  <si>
    <t>C5</t>
  </si>
  <si>
    <t>H1</t>
  </si>
  <si>
    <t>H2</t>
  </si>
  <si>
    <t>H3</t>
  </si>
  <si>
    <t>H4</t>
  </si>
  <si>
    <t>YES</t>
  </si>
  <si>
    <r>
      <t xml:space="preserve">To be completed and returned no later than </t>
    </r>
    <r>
      <rPr>
        <b/>
        <i/>
        <sz val="11"/>
        <color theme="1"/>
        <rFont val="Tahoma"/>
        <family val="2"/>
      </rPr>
      <t>4 weeks</t>
    </r>
    <r>
      <rPr>
        <i/>
        <sz val="11"/>
        <color theme="1"/>
        <rFont val="Tahoma"/>
        <family val="2"/>
      </rPr>
      <t xml:space="preserve"> prior to date of event</t>
    </r>
  </si>
  <si>
    <r>
      <t>Event venue</t>
    </r>
    <r>
      <rPr>
        <sz val="8"/>
        <color rgb="FF000099"/>
        <rFont val="Tahoma"/>
        <family val="2"/>
      </rPr>
      <t xml:space="preserve"> (</t>
    </r>
    <r>
      <rPr>
        <i/>
        <sz val="8"/>
        <color rgb="FF000099"/>
        <rFont val="Tahoma"/>
        <family val="2"/>
      </rPr>
      <t>drop down list</t>
    </r>
    <r>
      <rPr>
        <sz val="8"/>
        <color rgb="FF000099"/>
        <rFont val="Tahoma"/>
        <family val="2"/>
      </rPr>
      <t>)</t>
    </r>
  </si>
  <si>
    <r>
      <t>Wine choice</t>
    </r>
    <r>
      <rPr>
        <sz val="8"/>
        <color rgb="FF000099"/>
        <rFont val="Tahoma"/>
        <family val="2"/>
      </rPr>
      <t xml:space="preserve"> (</t>
    </r>
    <r>
      <rPr>
        <i/>
        <sz val="8"/>
        <color rgb="FF000099"/>
        <rFont val="Tahoma"/>
        <family val="2"/>
      </rPr>
      <t>drop down list</t>
    </r>
    <r>
      <rPr>
        <sz val="8"/>
        <color rgb="FF000099"/>
        <rFont val="Tahoma"/>
        <family val="2"/>
      </rPr>
      <t>)</t>
    </r>
  </si>
  <si>
    <t>ACCOUNT - LIMITED DRINKS - invoiced post-event</t>
  </si>
  <si>
    <t>ACCOUNT - UNLIMITED DRINKS - invoiced post-event</t>
  </si>
  <si>
    <r>
      <t>Drinks service</t>
    </r>
    <r>
      <rPr>
        <sz val="8"/>
        <color rgb="FF000099"/>
        <rFont val="Tahoma"/>
        <family val="2"/>
      </rPr>
      <t xml:space="preserve"> (</t>
    </r>
    <r>
      <rPr>
        <i/>
        <sz val="8"/>
        <color rgb="FF000099"/>
        <rFont val="Tahoma"/>
        <family val="2"/>
      </rPr>
      <t>drop down list</t>
    </r>
    <r>
      <rPr>
        <sz val="8"/>
        <color rgb="FF000099"/>
        <rFont val="Tahoma"/>
        <family val="2"/>
      </rPr>
      <t>)</t>
    </r>
  </si>
  <si>
    <r>
      <t xml:space="preserve">1-30  : £2.50 </t>
    </r>
    <r>
      <rPr>
        <sz val="8"/>
        <color rgb="FF000099"/>
        <rFont val="Tahoma"/>
        <family val="2"/>
      </rPr>
      <t>each</t>
    </r>
  </si>
  <si>
    <r>
      <t xml:space="preserve">1-30  : £3.00 </t>
    </r>
    <r>
      <rPr>
        <sz val="8"/>
        <color rgb="FF000099"/>
        <rFont val="Tahoma"/>
        <family val="2"/>
      </rPr>
      <t>each</t>
    </r>
  </si>
  <si>
    <r>
      <t xml:space="preserve">31-60  : £2.00 </t>
    </r>
    <r>
      <rPr>
        <sz val="8"/>
        <color rgb="FF000099"/>
        <rFont val="Tahoma"/>
        <family val="2"/>
      </rPr>
      <t>each</t>
    </r>
  </si>
  <si>
    <r>
      <t xml:space="preserve">101-200 : £1.00 </t>
    </r>
    <r>
      <rPr>
        <sz val="8"/>
        <color rgb="FF000099"/>
        <rFont val="Tahoma"/>
        <family val="2"/>
      </rPr>
      <t>each</t>
    </r>
  </si>
  <si>
    <t>`</t>
  </si>
  <si>
    <t>CANAPES</t>
  </si>
  <si>
    <t>Cold pieces</t>
  </si>
  <si>
    <t>C6</t>
  </si>
  <si>
    <t>C7</t>
  </si>
  <si>
    <t>C8</t>
  </si>
  <si>
    <t>C9</t>
  </si>
  <si>
    <t>C10</t>
  </si>
  <si>
    <t>Hot pieces</t>
  </si>
  <si>
    <t>H5</t>
  </si>
  <si>
    <t>H6</t>
  </si>
  <si>
    <t>H7</t>
  </si>
  <si>
    <t>H8</t>
  </si>
  <si>
    <t>H9</t>
  </si>
  <si>
    <t>H10</t>
  </si>
  <si>
    <t>Dessert pieces</t>
  </si>
  <si>
    <r>
      <t>12.5% service charge</t>
    </r>
    <r>
      <rPr>
        <sz val="8"/>
        <color theme="1"/>
        <rFont val="Tahoma"/>
        <family val="2"/>
      </rPr>
      <t xml:space="preserve"> (</t>
    </r>
    <r>
      <rPr>
        <i/>
        <sz val="8"/>
        <color theme="1"/>
        <rFont val="Tahoma"/>
        <family val="2"/>
      </rPr>
      <t>food and beverage spend</t>
    </r>
    <r>
      <rPr>
        <sz val="8"/>
        <color theme="1"/>
        <rFont val="Tahoma"/>
        <family val="2"/>
      </rPr>
      <t>)</t>
    </r>
  </si>
  <si>
    <t>Additional spend</t>
  </si>
  <si>
    <r>
      <t xml:space="preserve">31-60  : £2.50 </t>
    </r>
    <r>
      <rPr>
        <sz val="8"/>
        <color rgb="FF000099"/>
        <rFont val="Tahoma"/>
        <family val="2"/>
      </rPr>
      <t>each</t>
    </r>
  </si>
  <si>
    <r>
      <t>61-100  : £1.50</t>
    </r>
    <r>
      <rPr>
        <sz val="8"/>
        <color rgb="FF000099"/>
        <rFont val="Tahoma"/>
        <family val="2"/>
      </rPr>
      <t xml:space="preserve"> each</t>
    </r>
  </si>
  <si>
    <r>
      <t xml:space="preserve">61-100  : £2.00 </t>
    </r>
    <r>
      <rPr>
        <sz val="8"/>
        <color rgb="FF000099"/>
        <rFont val="Tahoma"/>
        <family val="2"/>
      </rPr>
      <t>each</t>
    </r>
  </si>
  <si>
    <r>
      <t xml:space="preserve">101-200 : £1.50 </t>
    </r>
    <r>
      <rPr>
        <sz val="8"/>
        <color rgb="FF000099"/>
        <rFont val="Tahoma"/>
        <family val="2"/>
      </rPr>
      <t>each</t>
    </r>
  </si>
  <si>
    <r>
      <t xml:space="preserve">Place cards : 40p </t>
    </r>
    <r>
      <rPr>
        <sz val="8"/>
        <color rgb="FF000099"/>
        <rFont val="Tahoma"/>
        <family val="2"/>
      </rPr>
      <t>each</t>
    </r>
  </si>
  <si>
    <r>
      <t xml:space="preserve">Small menu cards : 80p </t>
    </r>
    <r>
      <rPr>
        <sz val="8"/>
        <color rgb="FF000099"/>
        <rFont val="Tahoma"/>
        <family val="2"/>
      </rPr>
      <t>each</t>
    </r>
  </si>
  <si>
    <r>
      <t xml:space="preserve">Large menu cards : £1.00 </t>
    </r>
    <r>
      <rPr>
        <sz val="8"/>
        <color rgb="FF000099"/>
        <rFont val="Tahoma"/>
        <family val="2"/>
      </rPr>
      <t>each</t>
    </r>
  </si>
  <si>
    <t>Flowers</t>
  </si>
  <si>
    <t>Large vase arrangement - £120</t>
  </si>
  <si>
    <r>
      <t xml:space="preserve">Please forward a </t>
    </r>
    <r>
      <rPr>
        <b/>
        <sz val="10"/>
        <color rgb="FF0000CC"/>
        <rFont val="Tahoma"/>
        <family val="2"/>
      </rPr>
      <t>table seating plan</t>
    </r>
    <r>
      <rPr>
        <sz val="10"/>
        <color theme="0"/>
        <rFont val="Tahoma"/>
        <family val="2"/>
      </rPr>
      <t xml:space="preserve"> in advance. Especially important so we know where specific dietary guests are seated.</t>
    </r>
  </si>
  <si>
    <t>By the glass</t>
  </si>
  <si>
    <t>074   Champagne House of Commons Brut Reserve, Gardet | Su | Ve</t>
  </si>
  <si>
    <t>319   Laurent-Perrier “La Cuvée” Brut | Su</t>
  </si>
  <si>
    <t>320   Cava Brut Castellblanc | Su | Ve</t>
  </si>
  <si>
    <t>321   Prosecco Brut "Cuvée 1821" | Su | Ve</t>
  </si>
  <si>
    <t>339   House of Commons Vintage Brut, Digby, 2013 | Su | Ve</t>
  </si>
  <si>
    <t>070   House of Commons Colombard Sauvignon Blanc | Su | Ve</t>
  </si>
  <si>
    <t>323   Chablis, Domaine de la Genillotte, 12.5% ABV | Su</t>
  </si>
  <si>
    <t>325   Cuvee Jean-Paul Blanc Sec | Su | Ve</t>
  </si>
  <si>
    <t>326   Chenin Blanc, Lyngrove Collection | Su | Ve</t>
  </si>
  <si>
    <t>327   Sauvignon Blanc, Opawa | Su | Ve</t>
  </si>
  <si>
    <t>328   Gavi, Tenimenti Ca'Bianca | Su</t>
  </si>
  <si>
    <t>329   Three Choirs 'Coleridge Hill' | Su | Ve</t>
  </si>
  <si>
    <t>330   Touraine Sauvignon Blanc, Paul Buisse | Su</t>
  </si>
  <si>
    <t>331   Petit Chablis, Domaine de la Motte | Su</t>
  </si>
  <si>
    <t>333   Pinot Grigio, Folonari | Su</t>
  </si>
  <si>
    <t>334   Rioja Blanco, Monte Real | Su | Ve</t>
  </si>
  <si>
    <t>336   Sauvignon Blanc, Mountain Range | Su</t>
  </si>
  <si>
    <t>338   Viognier, Domaine Mas Bahourat | Su | Ve</t>
  </si>
  <si>
    <t>343   Chardonnay, Dry River | Su | Ve</t>
  </si>
  <si>
    <r>
      <t>344   M</t>
    </r>
    <r>
      <rPr>
        <sz val="10"/>
        <color theme="1"/>
        <rFont val="Calibri"/>
        <family val="2"/>
      </rPr>
      <t>â</t>
    </r>
    <r>
      <rPr>
        <sz val="10"/>
        <color theme="1"/>
        <rFont val="Calibri"/>
        <family val="2"/>
        <scheme val="minor"/>
      </rPr>
      <t>con-Villages Burgundy, Vignerons de Bel Air | Su | Ve</t>
    </r>
  </si>
  <si>
    <t>346   Sancerre 'Tradition' Blanc,  Daniel Chotard | Su</t>
  </si>
  <si>
    <t>317   Grenache-Syrah, Brise de France | Su</t>
  </si>
  <si>
    <t>318   White Zinfandel, Stallions Leap | Su</t>
  </si>
  <si>
    <t>071   House of Commons Merlot, Jean Claude Boisett | Su | Ve</t>
  </si>
  <si>
    <t>073   House of Commons Bordeaux Superior, Ch. Rouquette | Su | Ve</t>
  </si>
  <si>
    <t>306   Roqueterre Carignan | Su</t>
  </si>
  <si>
    <t>307   Côtes du Rhône Reserve, Esprit Barville | Su</t>
  </si>
  <si>
    <t>308   Pinot Noir, St. Martin Reserve | Su | Ve</t>
  </si>
  <si>
    <t>309   Pinot Noir, Opawa | Su</t>
  </si>
  <si>
    <t>310   Nero d'Avola, Torre Saracena | Su | Ve</t>
  </si>
  <si>
    <t>311   Pinotage, False Bay | Su | Ve</t>
  </si>
  <si>
    <t>312   Malbec, Alto de Mayo | Su | Ve</t>
  </si>
  <si>
    <t>314   Rioja Crianza, Vina Albina | Su</t>
  </si>
  <si>
    <t>315   Shiraz, The Black Craft | Su</t>
  </si>
  <si>
    <t>316   Rioja Gran Reserva, Monte Real | Su</t>
  </si>
  <si>
    <t>341   Ch. Roc de Candale, St. Emilion Grand Cru 2015 | Su</t>
  </si>
  <si>
    <t>007   House of Commons 10-yr-old Tawny Port, Churchisll's 2015 | Su | Ve 50cl</t>
  </si>
  <si>
    <t>300   Graham’s Late Bottled Vintage 2015 | Su | Ve</t>
  </si>
  <si>
    <t>Champagne House of Commons Brut Reserve | Su | Ve (175ml)</t>
  </si>
  <si>
    <t>Kir Royal Champagne Cocktail | Su | Ve (175ml)</t>
  </si>
  <si>
    <t>Bucks Fizz Prosecco Cocktail | Su | Ve (175ml)</t>
  </si>
  <si>
    <t>Pimms No. 1 Cup | Su | Ve (250ml)</t>
  </si>
  <si>
    <t>313   Malbec, Chakana Nuna Vineyard | Su | B, O, Ve</t>
  </si>
  <si>
    <t>Pedestal arrangement - £264</t>
  </si>
  <si>
    <r>
      <t xml:space="preserve">All personal data you provide to the House of Commons will be stored securely, both physically and electronically, in accordance with our policies. We have an information security process in place to oversee the effective and secure processing of your personal data.
The House of Commons will retain personal data for as long as is necessary for the purpose it was collected.
We process personal data so we can make sure that Parliament functions properly and/or provide you with goods, facilities or services.
For full details please see </t>
    </r>
    <r>
      <rPr>
        <b/>
        <sz val="10"/>
        <color rgb="FF0000CC"/>
        <rFont val="Tahoma"/>
        <family val="2"/>
      </rPr>
      <t xml:space="preserve">www.parliament.uk/cs-privacy
</t>
    </r>
    <r>
      <rPr>
        <sz val="10"/>
        <color theme="1"/>
        <rFont val="Tahoma"/>
        <family val="2"/>
      </rPr>
      <t xml:space="preserve">
We have a Data Protection Officer, the Head of Information Compliance, who ensures that the day-to-day obligations of the Data Protection Legislation are met. If you have any questions about this Privacy Notice, or if you wish to exercise your rights or contact the Data Protection Officer, you can email hcinformationcompliance@parliament.uk or telephone +44 (0)20 7219 4296. Alternatively, you can write to Information Compliance Service, House of Commons, London, SW1A 0AA marking it for the attention of the Data Protection Officer.
If you are providing information as an internal customer please refer to the appropriate intranet pages on how we collect, process, store and dispose of personal data.
</t>
    </r>
    <r>
      <rPr>
        <b/>
        <sz val="10"/>
        <color rgb="FF0000CC"/>
        <rFont val="Tahoma"/>
        <family val="2"/>
      </rPr>
      <t>Please complete this form by clicking on the next tab below, "Function Details Form"</t>
    </r>
    <r>
      <rPr>
        <sz val="10"/>
        <color theme="1"/>
        <rFont val="Tahoma"/>
        <family val="2"/>
      </rPr>
      <t>. By completing this form and returning it to us you accept our Privacy Notice.</t>
    </r>
  </si>
  <si>
    <t>080   Dart Valley Reserve, Sharphan Vineyard | Su | Ve</t>
  </si>
  <si>
    <t>322   Sauternes, Carmes de Rieussec 2017 | Su (37.5cl)</t>
  </si>
  <si>
    <t>Accessibilty Requirements</t>
  </si>
  <si>
    <t xml:space="preserve"> </t>
  </si>
  <si>
    <t>Do any event attendees have accessibility requirements?</t>
  </si>
  <si>
    <t>Specifics of how you wish the room laid out, notes, or questions to be answered</t>
  </si>
  <si>
    <t>Special dietary requirements, or questions to ask</t>
  </si>
  <si>
    <t>Please give as much notice of any special dietary requirements. Final confirmation required no later than 3 working days before the event. Provision of special dietary requirements may incur additional charges.</t>
  </si>
  <si>
    <t>ACCOUNT bar only. Tick drinks to have available</t>
  </si>
  <si>
    <t>If yes, please indicate what support might be required:</t>
  </si>
  <si>
    <t>Poseur table arrangement - £40</t>
  </si>
  <si>
    <t>Poseur table arrangement - £47</t>
  </si>
  <si>
    <t>Medium round table centre - £53</t>
  </si>
  <si>
    <t>Medium round table centre - £66</t>
  </si>
  <si>
    <t>Medium round table centre - £79</t>
  </si>
  <si>
    <t>Rectangular low table centrepiece - £87</t>
  </si>
  <si>
    <t>Rectangular low table centrepiece - £93</t>
  </si>
  <si>
    <t>Rectangular low table centrepiece - £100</t>
  </si>
  <si>
    <t>Medium vase arrangement - £106</t>
  </si>
  <si>
    <t>Medium vase arrangement - £113</t>
  </si>
  <si>
    <t>Medium vase arrangement - £132</t>
  </si>
  <si>
    <t>Large vase arrangement - £113</t>
  </si>
  <si>
    <t>Pedestal arrangement - £238</t>
  </si>
  <si>
    <t>Pedestal arrangement - £290</t>
  </si>
  <si>
    <t>Long &amp; Low table centre - £157 p/metre</t>
  </si>
  <si>
    <t>348   Picpoul de Pinet 'Montclair' | Su | Ve</t>
  </si>
  <si>
    <t>347   Cotes de Provence 'Cap Au Large' | Su</t>
  </si>
  <si>
    <t>PAY BAR - guests pay at event - Min. spend £300</t>
  </si>
  <si>
    <t>C1-Roasted courgette and almond frangipane tart | C,  E, M, N, So, Su | V</t>
  </si>
  <si>
    <t>C11</t>
  </si>
  <si>
    <t>C12</t>
  </si>
  <si>
    <t>C2-Black bomber cheddar cheese mousse | C, Ce, M, Mu, So, Su | V</t>
  </si>
  <si>
    <t>C3-Minted pea and sour cream crostini | C, M | V</t>
  </si>
  <si>
    <t>C4-Tandoori tofu with sorrel, herb and seed quinoa | C, Ce, Mu, So | Ve</t>
  </si>
  <si>
    <t>C5-Sweet potato and kidney bean pate with toasted cashews | C, N | Ve</t>
  </si>
  <si>
    <t>C6-Balsamic onion hummus on unleavened flat bread | C, N, Se, Su | Ve</t>
  </si>
  <si>
    <t>C7-Smoked chicken ‘Caesar’ salad with crispy bacon and anchovy | C, E, F, M, Mu, Su</t>
  </si>
  <si>
    <t>C8-Air dried ham with ginger compressed melon | C, M, So, Su</t>
  </si>
  <si>
    <t>C9-Duck liver pate with pickled plum | C, E, M, So, Su</t>
  </si>
  <si>
    <t>C10-Cold water prawns with lime and mango salsa on sour dough croute | C, Cr, So, Su</t>
  </si>
  <si>
    <t>C11-Smoked mackerel and horseradish pate with pickled shallots | C, E, F, M, Mu, So, Su</t>
  </si>
  <si>
    <t>C12-London gin cured salmon, lemon cream, caper and rye bread | C, F, M, So</t>
  </si>
  <si>
    <t>H1-Cranberry and brie wonton | C, M | V</t>
  </si>
  <si>
    <t>H2-Forest mushroom and tarragon tartlet | C,  E, M | V</t>
  </si>
  <si>
    <t>H3-Vegetable spring roll with sweet chilli dip | C, So | V</t>
  </si>
  <si>
    <t>H4-Beetroot falafel with garlic aioli | Mu | Ve</t>
  </si>
  <si>
    <t>H6-Onion bhaji with mint dip | Mu | Ve</t>
  </si>
  <si>
    <t>H5-Pea and spring onion arancini | So | Ve</t>
  </si>
  <si>
    <t>H7-Green chimichurri chicken skewers with crème fraiche | M</t>
  </si>
  <si>
    <t>H8-Apricot glazed Cumberland chipolatas | C, Su</t>
  </si>
  <si>
    <t>H9-Braised beef cheek in crisp panko breadcrumb | C, Ce, E, M, Mu</t>
  </si>
  <si>
    <t>H11</t>
  </si>
  <si>
    <t>H10-Thai salmon fish cake with sesame and lime dipping sauce | F, Se, Su</t>
  </si>
  <si>
    <t>H11-Panko tiger prawns with chive yoghurt | C, Cr, E, M</t>
  </si>
  <si>
    <t>D1-Orange almond bakewell tart | C, E, M, N | V</t>
  </si>
  <si>
    <t>D2-Frozen tiramisu bomb | E, M, So | V</t>
  </si>
  <si>
    <t xml:space="preserve">D3-Chocolate pecan brownie | C, N | Ve </t>
  </si>
  <si>
    <t>Are you intending on bringing with you, or having delivered, any event materials or equipment?</t>
  </si>
  <si>
    <t>Catering Services Privacy Notice</t>
  </si>
  <si>
    <t>Menu</t>
  </si>
  <si>
    <t>Function Detils Form - Canapé Reception</t>
  </si>
  <si>
    <t>Cold</t>
  </si>
  <si>
    <t>Hot</t>
  </si>
  <si>
    <r>
      <rPr>
        <b/>
        <sz val="9.5"/>
        <rFont val="Tahoma"/>
        <family val="2"/>
      </rPr>
      <t>Bespoke Arrangements</t>
    </r>
    <r>
      <rPr>
        <sz val="9.5"/>
        <color theme="0"/>
        <rFont val="Tahoma"/>
        <family val="2"/>
      </rPr>
      <t xml:space="preserve">
Want something different? Speak to our Florist for inspiration direct on </t>
    </r>
    <r>
      <rPr>
        <b/>
        <sz val="9.5"/>
        <color rgb="FF0000CC"/>
        <rFont val="Tahoma"/>
        <family val="2"/>
      </rPr>
      <t>+44 (0)1628 550982</t>
    </r>
  </si>
  <si>
    <r>
      <rPr>
        <b/>
        <sz val="10"/>
        <color rgb="FF0000CC"/>
        <rFont val="Tahoma"/>
        <family val="2"/>
      </rPr>
      <t>Personal Emergency Evacuation Plans</t>
    </r>
    <r>
      <rPr>
        <sz val="10"/>
        <color theme="0"/>
        <rFont val="Tahoma"/>
        <family val="2"/>
      </rPr>
      <t xml:space="preserve">
We know many people with accessibility requirements will be able to leave the building unaided in an evacuation, and some may require asisstance. Talk to us so we can develop PEEPs where necessary.</t>
    </r>
  </si>
  <si>
    <t>Filming, Photography, and Media</t>
  </si>
  <si>
    <r>
      <t xml:space="preserve">Information on our AV services and packages can be found on our website at </t>
    </r>
    <r>
      <rPr>
        <b/>
        <sz val="9.5"/>
        <color rgb="FF0000CC"/>
        <rFont val="Tahoma"/>
        <family val="2"/>
      </rPr>
      <t>www.parliament.uk/hoc-av</t>
    </r>
    <r>
      <rPr>
        <sz val="9.5"/>
        <color theme="0"/>
        <rFont val="Tahoma"/>
        <family val="2"/>
      </rPr>
      <t xml:space="preserve">
Contact us if you have any questions about event AV hire or our AV packages. We will be happy to create packages specifically tailored to your event. Should you require technical advice on AV provision for your event please call our AV service partner on </t>
    </r>
    <r>
      <rPr>
        <b/>
        <sz val="9.5"/>
        <color rgb="FF0000CC"/>
        <rFont val="Tahoma"/>
        <family val="2"/>
      </rPr>
      <t>+44 (0)20 7219 5581</t>
    </r>
    <r>
      <rPr>
        <sz val="9.5"/>
        <color theme="0"/>
        <rFont val="Tahoma"/>
        <family val="2"/>
      </rPr>
      <t>.</t>
    </r>
  </si>
  <si>
    <r>
      <t xml:space="preserve">All vehicles and deliveries must go via an off-site security centre (including all courier deliveries). For more details about booking a delivery timeslot please contact CEVA Logisitics direct on </t>
    </r>
    <r>
      <rPr>
        <b/>
        <sz val="9.5"/>
        <color rgb="FF0000CC"/>
        <rFont val="Tahoma"/>
        <family val="2"/>
      </rPr>
      <t>+44 (0)1727 297001</t>
    </r>
    <r>
      <rPr>
        <b/>
        <sz val="9.5"/>
        <color rgb="FF000099"/>
        <rFont val="Tahoma"/>
        <family val="2"/>
      </rPr>
      <t xml:space="preserve"> </t>
    </r>
    <r>
      <rPr>
        <sz val="9.5"/>
        <color theme="0"/>
        <rFont val="Tahoma"/>
        <family val="2"/>
      </rPr>
      <t xml:space="preserve">or </t>
    </r>
    <r>
      <rPr>
        <b/>
        <sz val="9.5"/>
        <color rgb="FF0000CC"/>
        <rFont val="Tahoma"/>
        <family val="2"/>
      </rPr>
      <t>osccarrivals@cevalogistics.com</t>
    </r>
    <r>
      <rPr>
        <sz val="9.5"/>
        <color theme="0"/>
        <rFont val="Tahoma"/>
        <family val="2"/>
      </rPr>
      <t xml:space="preserve">.
</t>
    </r>
    <r>
      <rPr>
        <b/>
        <sz val="9.5"/>
        <color theme="0"/>
        <rFont val="Tahoma"/>
        <family val="2"/>
      </rPr>
      <t>REMEMBER</t>
    </r>
    <r>
      <rPr>
        <sz val="9.5"/>
        <color theme="0"/>
        <rFont val="Tahoma"/>
        <family val="2"/>
      </rPr>
      <t xml:space="preserve"> to keep us informed of delivery arrangements so we know what to expect and when.</t>
    </r>
  </si>
  <si>
    <r>
      <t xml:space="preserve">Using your own electrical equipment (or from another supplier)? Please ensure you forward current </t>
    </r>
    <r>
      <rPr>
        <b/>
        <sz val="9.5"/>
        <color rgb="FF0000CC"/>
        <rFont val="Tahoma"/>
        <family val="2"/>
      </rPr>
      <t>PAT certifcates</t>
    </r>
    <r>
      <rPr>
        <sz val="9.5"/>
        <color theme="0"/>
        <rFont val="Tahoma"/>
        <family val="2"/>
      </rPr>
      <t xml:space="preserve"> for each electrical item prior to your event date. Failure to do so will result in removal.</t>
    </r>
  </si>
  <si>
    <r>
      <t xml:space="preserve">NOTE. 'Pay Bar' minimum spend of </t>
    </r>
    <r>
      <rPr>
        <b/>
        <sz val="9.5"/>
        <color rgb="FF0000CC"/>
        <rFont val="Tahoma"/>
        <family val="2"/>
      </rPr>
      <t>£300</t>
    </r>
    <r>
      <rPr>
        <sz val="9.5"/>
        <color theme="0"/>
        <rFont val="Tahoma"/>
        <family val="2"/>
      </rPr>
      <t xml:space="preserve"> guaranteed by the Hirer.</t>
    </r>
  </si>
  <si>
    <r>
      <t xml:space="preserve">Event setup and clear down should be scheduled within the period of hire. </t>
    </r>
    <r>
      <rPr>
        <b/>
        <sz val="9.5"/>
        <color rgb="FF0000CC"/>
        <rFont val="Tahoma"/>
        <family val="2"/>
      </rPr>
      <t>Service will cease 30 mins prior</t>
    </r>
    <r>
      <rPr>
        <sz val="9.5"/>
        <color theme="0"/>
        <rFont val="Tahoma"/>
        <family val="2"/>
      </rPr>
      <t xml:space="preserve"> to the end of the period of hire.</t>
    </r>
  </si>
  <si>
    <t>Which choice menu?</t>
  </si>
  <si>
    <t>Chef's choice - 10 canapés</t>
  </si>
  <si>
    <t>Chef's choice - 8 canapés</t>
  </si>
  <si>
    <t>Our chefs will select your canapes for you. Sit back and relax knowing that this approach reduces food waste and supports our responsible catering efforts, while ensuring quality and value for your event.</t>
  </si>
  <si>
    <t>Client's Choice - 10 canapés</t>
  </si>
  <si>
    <t>Client's Choice - 8 canapés</t>
  </si>
  <si>
    <r>
      <t>Arrangement Type</t>
    </r>
    <r>
      <rPr>
        <sz val="8"/>
        <color rgb="FF000099"/>
        <rFont val="Tahoma"/>
        <family val="2"/>
      </rPr>
      <t xml:space="preserve"> (</t>
    </r>
    <r>
      <rPr>
        <i/>
        <sz val="8"/>
        <color rgb="FF000099"/>
        <rFont val="Tahoma"/>
        <family val="2"/>
      </rPr>
      <t>drop down list</t>
    </r>
    <r>
      <rPr>
        <sz val="8"/>
        <color rgb="FF000099"/>
        <rFont val="Tahoma"/>
        <family val="2"/>
      </rPr>
      <t>)</t>
    </r>
  </si>
  <si>
    <t>Estimated catered numbers required at this stage. Final catered numbers due 3 working days before.</t>
  </si>
  <si>
    <t>Menu choice</t>
  </si>
  <si>
    <t>Choose a minimum of 4 cold canapés followed by any other canapés</t>
  </si>
  <si>
    <r>
      <t>(</t>
    </r>
    <r>
      <rPr>
        <i/>
        <sz val="8"/>
        <color rgb="FF000099"/>
        <rFont val="Tahoma"/>
        <family val="2"/>
      </rPr>
      <t>drop down list</t>
    </r>
    <r>
      <rPr>
        <sz val="8"/>
        <color rgb="FF000099"/>
        <rFont val="Tahoma"/>
        <family val="2"/>
      </rPr>
      <t xml:space="preserve">) </t>
    </r>
  </si>
  <si>
    <r>
      <t xml:space="preserve">A minimum of </t>
    </r>
    <r>
      <rPr>
        <b/>
        <sz val="10"/>
        <color rgb="FF000099"/>
        <rFont val="Tahoma"/>
        <family val="2"/>
      </rPr>
      <t>4 weeks</t>
    </r>
    <r>
      <rPr>
        <sz val="10"/>
        <color rgb="FF000099"/>
        <rFont val="Tahoma"/>
        <family val="2"/>
      </rPr>
      <t xml:space="preserve"> notice required</t>
    </r>
  </si>
  <si>
    <t>www.shop.parliament.uk</t>
  </si>
  <si>
    <t>shop@parliament.uk</t>
  </si>
  <si>
    <t>+44 (0)20 7219 3890</t>
  </si>
  <si>
    <t>Contact the Retail team</t>
  </si>
  <si>
    <t>Website</t>
  </si>
  <si>
    <t>Email</t>
  </si>
  <si>
    <t>Telephone</t>
  </si>
  <si>
    <t>NO</t>
  </si>
  <si>
    <t>I consent to being contacted</t>
  </si>
  <si>
    <t>In order to discuss opportunities for House of Commons and UK Parliament gifts and souvenirs at your event our Retail team would like to contact you. With your explicit consent, someone will be in touch. In addition, you may also receive advertising from time to time.</t>
  </si>
  <si>
    <t>UK Parliament Online Shop Privacy Notice</t>
  </si>
  <si>
    <r>
      <rPr>
        <sz val="13"/>
        <color theme="0"/>
        <rFont val="Tahoma"/>
        <family val="2"/>
      </rPr>
      <t>Chef's Choice Menu</t>
    </r>
    <r>
      <rPr>
        <sz val="14"/>
        <color theme="0"/>
        <rFont val="Tahoma"/>
        <family val="2"/>
      </rPr>
      <t xml:space="preserve">   </t>
    </r>
    <r>
      <rPr>
        <sz val="9"/>
        <color theme="0"/>
        <rFont val="Tahoma"/>
        <family val="2"/>
      </rPr>
      <t xml:space="preserve">8 canapés </t>
    </r>
    <r>
      <rPr>
        <b/>
        <sz val="11"/>
        <color theme="0"/>
        <rFont val="Tahoma"/>
        <family val="2"/>
      </rPr>
      <t>£29.00</t>
    </r>
    <r>
      <rPr>
        <sz val="10"/>
        <color theme="0"/>
        <rFont val="Tahoma"/>
        <family val="2"/>
      </rPr>
      <t xml:space="preserve"> </t>
    </r>
    <r>
      <rPr>
        <sz val="9"/>
        <color theme="0"/>
        <rFont val="Tahoma"/>
        <family val="2"/>
      </rPr>
      <t>per head | 10 canapés</t>
    </r>
    <r>
      <rPr>
        <sz val="10"/>
        <color theme="0"/>
        <rFont val="Tahoma"/>
        <family val="2"/>
      </rPr>
      <t xml:space="preserve"> </t>
    </r>
    <r>
      <rPr>
        <b/>
        <sz val="11"/>
        <color theme="0"/>
        <rFont val="Tahoma"/>
        <family val="2"/>
      </rPr>
      <t>£33.00</t>
    </r>
    <r>
      <rPr>
        <sz val="10"/>
        <color theme="0"/>
        <rFont val="Tahoma"/>
        <family val="2"/>
      </rPr>
      <t xml:space="preserve"> </t>
    </r>
    <r>
      <rPr>
        <sz val="9"/>
        <color theme="0"/>
        <rFont val="Tahoma"/>
        <family val="2"/>
      </rPr>
      <t>per head</t>
    </r>
  </si>
  <si>
    <r>
      <rPr>
        <sz val="13"/>
        <color theme="0"/>
        <rFont val="Tahoma"/>
        <family val="2"/>
      </rPr>
      <t>Client's Choice Menu</t>
    </r>
    <r>
      <rPr>
        <sz val="14"/>
        <color theme="0"/>
        <rFont val="Tahoma"/>
        <family val="2"/>
      </rPr>
      <t xml:space="preserve">   </t>
    </r>
    <r>
      <rPr>
        <sz val="9"/>
        <color theme="0"/>
        <rFont val="Tahoma"/>
        <family val="2"/>
      </rPr>
      <t xml:space="preserve">8 canapés </t>
    </r>
    <r>
      <rPr>
        <b/>
        <sz val="12"/>
        <color theme="0"/>
        <rFont val="Tahoma"/>
        <family val="2"/>
      </rPr>
      <t>£31.00</t>
    </r>
    <r>
      <rPr>
        <sz val="9"/>
        <color theme="0"/>
        <rFont val="Tahoma"/>
        <family val="2"/>
      </rPr>
      <t xml:space="preserve"> per head | 10 canapés </t>
    </r>
    <r>
      <rPr>
        <b/>
        <sz val="12"/>
        <color theme="0"/>
        <rFont val="Tahoma"/>
        <family val="2"/>
      </rPr>
      <t>£35.00</t>
    </r>
    <r>
      <rPr>
        <sz val="9"/>
        <color theme="0"/>
        <rFont val="Tahoma"/>
        <family val="2"/>
      </rPr>
      <t xml:space="preserve"> per head</t>
    </r>
  </si>
  <si>
    <t>Photographer/videographer's must be in possession of event invitation.</t>
  </si>
  <si>
    <t>Will filming or photography be taking place at your event?</t>
  </si>
  <si>
    <t>Filming</t>
  </si>
  <si>
    <t>Photography</t>
  </si>
  <si>
    <t>Prior approval required for filiming / no further approval required for photography - subject to compliance with our core principles on filming, photography and wider publication.</t>
  </si>
  <si>
    <t>We want everyone to be able to fully participate in your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</si>
</sst>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59"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color rgb="FF000000"/>
      <name val="Tahoma"/>
      <family val="2"/>
    </font>
    <font>
      <u/>
      <sz val="11"/>
      <color theme="10"/>
      <name val="Calibri"/>
      <family val="2"/>
      <scheme val="minor"/>
    </font>
    <font>
      <b/>
      <i/>
      <sz val="10"/>
      <color theme="1"/>
      <name val="Calibri"/>
      <family val="2"/>
      <scheme val="minor"/>
    </font>
    <font>
      <sz val="10"/>
      <color theme="1"/>
      <name val="Tahoma"/>
      <family val="2"/>
    </font>
    <font>
      <b/>
      <sz val="10"/>
      <color theme="1"/>
      <name val="Tahoma"/>
      <family val="2"/>
    </font>
    <font>
      <sz val="11"/>
      <color theme="1"/>
      <name val="Tahoma"/>
      <family val="2"/>
    </font>
    <font>
      <i/>
      <sz val="11"/>
      <color theme="1"/>
      <name val="Tahoma"/>
      <family val="2"/>
    </font>
    <font>
      <b/>
      <i/>
      <sz val="11"/>
      <color theme="1"/>
      <name val="Tahoma"/>
      <family val="2"/>
    </font>
    <font>
      <sz val="14"/>
      <color theme="0"/>
      <name val="Tahoma"/>
      <family val="2"/>
    </font>
    <font>
      <sz val="8"/>
      <color rgb="FF000099"/>
      <name val="Tahoma"/>
      <family val="2"/>
    </font>
    <font>
      <i/>
      <sz val="8"/>
      <color rgb="FF000099"/>
      <name val="Tahoma"/>
      <family val="2"/>
    </font>
    <font>
      <sz val="10"/>
      <color theme="0"/>
      <name val="Tahoma"/>
      <family val="2"/>
    </font>
    <font>
      <i/>
      <sz val="10"/>
      <color rgb="FF000099"/>
      <name val="Tahoma"/>
      <family val="2"/>
    </font>
    <font>
      <sz val="10"/>
      <color rgb="FF000099"/>
      <name val="Tahoma"/>
      <family val="2"/>
    </font>
    <font>
      <sz val="10"/>
      <name val="Tahoma"/>
      <family val="2"/>
    </font>
    <font>
      <u/>
      <sz val="11"/>
      <color theme="10"/>
      <name val="Tahoma"/>
      <family val="2"/>
    </font>
    <font>
      <sz val="10"/>
      <color theme="4" tint="0.79998168889431442"/>
      <name val="Tahoma"/>
      <family val="2"/>
    </font>
    <font>
      <sz val="10"/>
      <color theme="8" tint="0.79998168889431442"/>
      <name val="Tahoma"/>
      <family val="2"/>
    </font>
    <font>
      <i/>
      <sz val="10"/>
      <color theme="1"/>
      <name val="Tahoma"/>
      <family val="2"/>
    </font>
    <font>
      <b/>
      <sz val="10"/>
      <color rgb="FF0000CC"/>
      <name val="Tahoma"/>
      <family val="2"/>
    </font>
    <font>
      <sz val="13"/>
      <color theme="0"/>
      <name val="Tahoma"/>
      <family val="2"/>
    </font>
    <font>
      <sz val="15"/>
      <color theme="0"/>
      <name val="Tahoma"/>
      <family val="2"/>
    </font>
    <font>
      <b/>
      <sz val="10"/>
      <color rgb="FF000099"/>
      <name val="Tahoma"/>
      <family val="2"/>
    </font>
    <font>
      <u/>
      <sz val="9"/>
      <color rgb="FF000099"/>
      <name val="Calibri"/>
      <family val="2"/>
      <scheme val="minor"/>
    </font>
    <font>
      <b/>
      <sz val="11"/>
      <color theme="0"/>
      <name val="Tahoma"/>
      <family val="2"/>
    </font>
    <font>
      <sz val="9"/>
      <color theme="0"/>
      <name val="Tahoma"/>
      <family val="2"/>
    </font>
    <font>
      <sz val="9"/>
      <color theme="0" tint="-0.499984740745262"/>
      <name val="Tahoma"/>
      <family val="2"/>
    </font>
    <font>
      <sz val="11"/>
      <color theme="0"/>
      <name val="Tahoma"/>
      <family val="2"/>
    </font>
    <font>
      <sz val="8"/>
      <color theme="1"/>
      <name val="Tahoma"/>
      <family val="2"/>
    </font>
    <font>
      <i/>
      <sz val="8"/>
      <color theme="1"/>
      <name val="Tahoma"/>
      <family val="2"/>
    </font>
    <font>
      <sz val="11"/>
      <color rgb="FFFF0000"/>
      <name val="Tahoma"/>
      <family val="2"/>
    </font>
    <font>
      <sz val="11"/>
      <color theme="1"/>
      <name val="Calibri"/>
      <family val="2"/>
      <scheme val="minor"/>
    </font>
    <font>
      <i/>
      <sz val="10"/>
      <color theme="0" tint="-0.499984740745262"/>
      <name val="Tahoma"/>
      <family val="2"/>
    </font>
    <font>
      <sz val="11"/>
      <color theme="0" tint="-0.499984740745262"/>
      <name val="Tahoma"/>
      <family val="2"/>
    </font>
    <font>
      <u/>
      <sz val="11"/>
      <color theme="1"/>
      <name val="Tahoma"/>
      <family val="2"/>
    </font>
    <font>
      <sz val="10"/>
      <color theme="1"/>
      <name val="Calibri"/>
      <family val="2"/>
    </font>
    <font>
      <b/>
      <sz val="10"/>
      <name val="Calibri"/>
      <family val="2"/>
      <scheme val="minor"/>
    </font>
    <font>
      <sz val="7"/>
      <color rgb="FF000099"/>
      <name val="Tahoma"/>
      <family val="2"/>
    </font>
    <font>
      <sz val="7"/>
      <color theme="1"/>
      <name val="Tahoma"/>
      <family val="2"/>
    </font>
    <font>
      <sz val="9"/>
      <color theme="1"/>
      <name val="Tahoma"/>
      <family val="2"/>
    </font>
    <font>
      <sz val="9"/>
      <name val="Tahoma"/>
      <family val="2"/>
    </font>
    <font>
      <b/>
      <sz val="9"/>
      <color theme="1"/>
      <name val="Tahoma"/>
      <family val="2"/>
    </font>
    <font>
      <b/>
      <sz val="11"/>
      <color theme="1"/>
      <name val="Calibri"/>
      <family val="2"/>
      <scheme val="minor"/>
    </font>
    <font>
      <b/>
      <u/>
      <sz val="8"/>
      <color rgb="FF0000CC"/>
      <name val="Calibri"/>
      <family val="2"/>
      <scheme val="minor"/>
    </font>
    <font>
      <sz val="11"/>
      <color rgb="FF0000CC"/>
      <name val="Tahoma"/>
      <family val="2"/>
    </font>
    <font>
      <sz val="9.5"/>
      <color theme="0"/>
      <name val="Tahoma"/>
      <family val="2"/>
    </font>
    <font>
      <b/>
      <sz val="9.5"/>
      <name val="Tahoma"/>
      <family val="2"/>
    </font>
    <font>
      <b/>
      <sz val="9.5"/>
      <color rgb="FF0000CC"/>
      <name val="Tahoma"/>
      <family val="2"/>
    </font>
    <font>
      <b/>
      <sz val="9.5"/>
      <color rgb="FF000099"/>
      <name val="Tahoma"/>
      <family val="2"/>
    </font>
    <font>
      <b/>
      <sz val="9.5"/>
      <color theme="0"/>
      <name val="Tahoma"/>
      <family val="2"/>
    </font>
    <font>
      <b/>
      <sz val="12"/>
      <color theme="0"/>
      <name val="Tahoma"/>
      <family val="2"/>
    </font>
    <font>
      <sz val="9.5"/>
      <color rgb="FF0000CC"/>
      <name val="Tahoma"/>
      <family val="2"/>
    </font>
    <font>
      <u/>
      <sz val="11"/>
      <color rgb="FF000099"/>
      <name val="Calibri"/>
      <family val="2"/>
      <scheme val="minor"/>
    </font>
    <font>
      <b/>
      <u/>
      <sz val="11"/>
      <color rgb="FF000099"/>
      <name val="Calibri"/>
      <family val="2"/>
      <scheme val="minor"/>
    </font>
    <font>
      <b/>
      <u/>
      <sz val="8"/>
      <color rgb="FF000099"/>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000099"/>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4" tint="0.39997558519241921"/>
        <bgColor indexed="64"/>
      </patternFill>
    </fill>
  </fills>
  <borders count="25">
    <border>
      <left/>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ck">
        <color rgb="FFFF0000"/>
      </left>
      <right style="thin">
        <color theme="0" tint="-0.499984740745262"/>
      </right>
      <top style="thick">
        <color rgb="FFFF0000"/>
      </top>
      <bottom style="thin">
        <color theme="0" tint="-0.499984740745262"/>
      </bottom>
      <diagonal/>
    </border>
    <border>
      <left style="thin">
        <color theme="0" tint="-0.499984740745262"/>
      </left>
      <right style="thin">
        <color theme="0" tint="-0.499984740745262"/>
      </right>
      <top style="thick">
        <color rgb="FFFF0000"/>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thick">
        <color rgb="FFFF0000"/>
      </top>
      <bottom style="thin">
        <color theme="0" tint="-0.499984740745262"/>
      </bottom>
      <diagonal/>
    </border>
    <border>
      <left/>
      <right/>
      <top style="thick">
        <color rgb="FFFF0000"/>
      </top>
      <bottom style="thin">
        <color theme="0" tint="-0.499984740745262"/>
      </bottom>
      <diagonal/>
    </border>
    <border>
      <left/>
      <right style="thin">
        <color theme="0" tint="-0.499984740745262"/>
      </right>
      <top style="thick">
        <color rgb="FFFF0000"/>
      </top>
      <bottom style="thin">
        <color theme="0" tint="-0.499984740745262"/>
      </bottom>
      <diagonal/>
    </border>
    <border>
      <left style="thin">
        <color theme="0" tint="-0.499984740745262"/>
      </left>
      <right/>
      <top style="thin">
        <color theme="0" tint="-0.499984740745262"/>
      </top>
      <bottom style="thick">
        <color rgb="FFFF0000"/>
      </bottom>
      <diagonal/>
    </border>
    <border>
      <left/>
      <right/>
      <top style="thin">
        <color theme="0" tint="-0.499984740745262"/>
      </top>
      <bottom style="thick">
        <color rgb="FFFF0000"/>
      </bottom>
      <diagonal/>
    </border>
    <border>
      <left/>
      <right style="thin">
        <color theme="0" tint="-0.499984740745262"/>
      </right>
      <top style="thin">
        <color theme="0" tint="-0.499984740745262"/>
      </top>
      <bottom style="thick">
        <color rgb="FFFF0000"/>
      </bottom>
      <diagonal/>
    </border>
    <border>
      <left/>
      <right style="thick">
        <color rgb="FFFF0000"/>
      </right>
      <top style="thick">
        <color rgb="FFFF0000"/>
      </top>
      <bottom style="thin">
        <color theme="0" tint="-0.499984740745262"/>
      </bottom>
      <diagonal/>
    </border>
    <border>
      <left/>
      <right style="thick">
        <color rgb="FFFF0000"/>
      </right>
      <top style="hair">
        <color theme="0" tint="-0.499984740745262"/>
      </top>
      <bottom style="hair">
        <color theme="0" tint="-0.499984740745262"/>
      </bottom>
      <diagonal/>
    </border>
    <border>
      <left/>
      <right style="thick">
        <color rgb="FFFF0000"/>
      </right>
      <top style="thin">
        <color theme="0" tint="-0.499984740745262"/>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ck">
        <color rgb="FFFF0000"/>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ck">
        <color rgb="FFFF0000"/>
      </left>
      <right style="thin">
        <color theme="0" tint="-0.499984740745262"/>
      </right>
      <top style="thin">
        <color theme="0" tint="-0.499984740745262"/>
      </top>
      <bottom style="thick">
        <color rgb="FFFF0000"/>
      </bottom>
      <diagonal/>
    </border>
    <border>
      <left style="thin">
        <color theme="0" tint="-0.499984740745262"/>
      </left>
      <right style="thin">
        <color theme="0" tint="-0.499984740745262"/>
      </right>
      <top style="thin">
        <color theme="0" tint="-0.499984740745262"/>
      </top>
      <bottom style="thick">
        <color rgb="FFFF0000"/>
      </bottom>
      <diagonal/>
    </border>
    <border>
      <left/>
      <right/>
      <top style="medium">
        <color rgb="FFFF0000"/>
      </top>
      <bottom style="medium">
        <color rgb="FFFF0000"/>
      </bottom>
      <diagonal/>
    </border>
  </borders>
  <cellStyleXfs count="3">
    <xf numFmtId="0" fontId="0" fillId="0" borderId="0"/>
    <xf numFmtId="0" fontId="5" fillId="0" borderId="0" applyNumberFormat="0" applyFill="0" applyBorder="0" applyAlignment="0" applyProtection="0"/>
    <xf numFmtId="9" fontId="35" fillId="0" borderId="0" applyFont="0" applyFill="0" applyBorder="0" applyAlignment="0" applyProtection="0"/>
  </cellStyleXfs>
  <cellXfs count="153">
    <xf numFmtId="0" fontId="0" fillId="0" borderId="0" xfId="0"/>
    <xf numFmtId="0" fontId="1" fillId="0" borderId="0" xfId="0" applyFont="1" applyAlignment="1">
      <alignment horizontal="left"/>
    </xf>
    <xf numFmtId="0" fontId="1" fillId="0" borderId="0" xfId="0" applyFont="1" applyAlignment="1"/>
    <xf numFmtId="0" fontId="2"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2" fontId="2" fillId="0" borderId="0" xfId="0" applyNumberFormat="1" applyFont="1" applyAlignment="1"/>
    <xf numFmtId="0" fontId="2" fillId="0" borderId="0" xfId="0" applyFont="1" applyAlignment="1">
      <alignment horizontal="left"/>
    </xf>
    <xf numFmtId="9" fontId="2" fillId="0" borderId="0" xfId="0" applyNumberFormat="1" applyFont="1" applyAlignment="1"/>
    <xf numFmtId="0" fontId="1" fillId="0" borderId="0" xfId="0" applyFont="1" applyAlignment="1">
      <alignment vertical="center"/>
    </xf>
    <xf numFmtId="0" fontId="2" fillId="0" borderId="0" xfId="0" applyFont="1" applyAlignment="1">
      <alignment vertical="center"/>
    </xf>
    <xf numFmtId="2" fontId="2" fillId="7" borderId="0" xfId="0" applyNumberFormat="1" applyFont="1" applyFill="1" applyAlignment="1"/>
    <xf numFmtId="0" fontId="6" fillId="0" borderId="0" xfId="0" applyFont="1"/>
    <xf numFmtId="0" fontId="2" fillId="0" borderId="0" xfId="0" applyFont="1" applyAlignment="1">
      <alignment wrapText="1"/>
    </xf>
    <xf numFmtId="0" fontId="3" fillId="0" borderId="0" xfId="0" applyFont="1"/>
    <xf numFmtId="0" fontId="6" fillId="0" borderId="0" xfId="0" applyFont="1" applyAlignment="1">
      <alignment wrapText="1"/>
    </xf>
    <xf numFmtId="0" fontId="2" fillId="0" borderId="0" xfId="0" applyNumberFormat="1" applyFont="1" applyAlignment="1">
      <alignment wrapText="1"/>
    </xf>
    <xf numFmtId="0" fontId="2" fillId="0" borderId="0" xfId="0" applyFont="1" applyFill="1" applyAlignment="1"/>
    <xf numFmtId="2" fontId="2" fillId="0" borderId="0" xfId="0" applyNumberFormat="1" applyFont="1" applyFill="1" applyAlignment="1"/>
    <xf numFmtId="0" fontId="9" fillId="0" borderId="0" xfId="0" applyFont="1" applyAlignment="1" applyProtection="1">
      <alignment wrapText="1"/>
      <protection hidden="1"/>
    </xf>
    <xf numFmtId="0" fontId="9" fillId="0" borderId="0" xfId="0" applyFont="1" applyProtection="1">
      <protection hidden="1"/>
    </xf>
    <xf numFmtId="0" fontId="9" fillId="0" borderId="0" xfId="0" quotePrefix="1" applyFont="1" applyProtection="1">
      <protection hidden="1"/>
    </xf>
    <xf numFmtId="0" fontId="9" fillId="2" borderId="0" xfId="0" applyFont="1" applyFill="1" applyProtection="1">
      <protection hidden="1"/>
    </xf>
    <xf numFmtId="0" fontId="16" fillId="2" borderId="0" xfId="0" applyFont="1" applyFill="1" applyProtection="1">
      <protection hidden="1"/>
    </xf>
    <xf numFmtId="0" fontId="13" fillId="2" borderId="0" xfId="0" applyFont="1" applyFill="1" applyProtection="1">
      <protection hidden="1"/>
    </xf>
    <xf numFmtId="0" fontId="17" fillId="2" borderId="0" xfId="0" applyFont="1" applyFill="1" applyProtection="1">
      <protection hidden="1"/>
    </xf>
    <xf numFmtId="0" fontId="13" fillId="2" borderId="0" xfId="0" applyFont="1" applyFill="1" applyAlignment="1" applyProtection="1">
      <alignment horizontal="center"/>
      <protection hidden="1"/>
    </xf>
    <xf numFmtId="0" fontId="19" fillId="0" borderId="0" xfId="1" applyFont="1" applyProtection="1">
      <protection hidden="1"/>
    </xf>
    <xf numFmtId="0" fontId="7" fillId="2" borderId="0" xfId="0" applyFont="1" applyFill="1" applyProtection="1">
      <protection hidden="1"/>
    </xf>
    <xf numFmtId="0" fontId="21" fillId="2" borderId="0" xfId="0" applyFont="1" applyFill="1" applyProtection="1">
      <protection hidden="1"/>
    </xf>
    <xf numFmtId="0" fontId="7" fillId="2" borderId="0"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8" fillId="2" borderId="0" xfId="0" applyFont="1" applyFill="1" applyBorder="1" applyAlignment="1" applyProtection="1">
      <alignment horizontal="center" vertical="center"/>
      <protection hidden="1"/>
    </xf>
    <xf numFmtId="0" fontId="31" fillId="0" borderId="0" xfId="0" applyFont="1" applyProtection="1">
      <protection hidden="1"/>
    </xf>
    <xf numFmtId="0" fontId="7" fillId="4" borderId="0" xfId="0" applyFont="1" applyFill="1" applyAlignment="1" applyProtection="1">
      <alignment horizontal="left" wrapText="1"/>
      <protection hidden="1"/>
    </xf>
    <xf numFmtId="0" fontId="7" fillId="0" borderId="0" xfId="0" applyFont="1" applyAlignment="1" applyProtection="1">
      <alignment horizontal="left" wrapText="1"/>
      <protection hidden="1"/>
    </xf>
    <xf numFmtId="0" fontId="8" fillId="4" borderId="0" xfId="0" applyFont="1" applyFill="1" applyAlignment="1" applyProtection="1">
      <alignment horizontal="left" wrapText="1"/>
      <protection hidden="1"/>
    </xf>
    <xf numFmtId="0" fontId="7" fillId="4" borderId="0" xfId="0" applyFont="1" applyFill="1" applyAlignment="1" applyProtection="1">
      <alignment horizontal="left" vertical="top" wrapText="1"/>
      <protection hidden="1"/>
    </xf>
    <xf numFmtId="2" fontId="2" fillId="0" borderId="0" xfId="0" applyNumberFormat="1" applyFont="1"/>
    <xf numFmtId="0" fontId="34" fillId="0" borderId="0" xfId="0" applyFont="1" applyProtection="1">
      <protection hidden="1"/>
    </xf>
    <xf numFmtId="0" fontId="17" fillId="2" borderId="0" xfId="0" applyFont="1" applyFill="1" applyAlignment="1" applyProtection="1">
      <alignment wrapText="1"/>
      <protection hidden="1"/>
    </xf>
    <xf numFmtId="0" fontId="20" fillId="2" borderId="0" xfId="0" applyFont="1" applyFill="1" applyAlignment="1" applyProtection="1">
      <alignment wrapText="1"/>
      <protection hidden="1"/>
    </xf>
    <xf numFmtId="0" fontId="8"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protection hidden="1"/>
    </xf>
    <xf numFmtId="0" fontId="18" fillId="0" borderId="19" xfId="0" applyFont="1" applyBorder="1" applyAlignment="1" applyProtection="1">
      <alignment horizontal="center" vertical="center"/>
      <protection locked="0"/>
    </xf>
    <xf numFmtId="0" fontId="34" fillId="0" borderId="0" xfId="0" quotePrefix="1" applyFont="1" applyProtection="1">
      <protection hidden="1"/>
    </xf>
    <xf numFmtId="0" fontId="17" fillId="2" borderId="0" xfId="0" applyFont="1" applyFill="1" applyAlignment="1" applyProtection="1">
      <alignment horizontal="center"/>
      <protection hidden="1"/>
    </xf>
    <xf numFmtId="0" fontId="1" fillId="0" borderId="0" xfId="0" applyFont="1"/>
    <xf numFmtId="0" fontId="9" fillId="9" borderId="0" xfId="0" applyFont="1" applyFill="1" applyProtection="1">
      <protection hidden="1"/>
    </xf>
    <xf numFmtId="0" fontId="37" fillId="9" borderId="0" xfId="0" applyFont="1" applyFill="1" applyProtection="1">
      <protection hidden="1"/>
    </xf>
    <xf numFmtId="0" fontId="9" fillId="10" borderId="0" xfId="0" applyFont="1" applyFill="1" applyProtection="1">
      <protection hidden="1"/>
    </xf>
    <xf numFmtId="0" fontId="7" fillId="2" borderId="0" xfId="0" applyFont="1" applyFill="1" applyAlignment="1" applyProtection="1">
      <alignment horizontal="left" vertical="center"/>
      <protection hidden="1"/>
    </xf>
    <xf numFmtId="0" fontId="7"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0" fontId="17"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8" fontId="2" fillId="0" borderId="0" xfId="0" applyNumberFormat="1" applyFont="1"/>
    <xf numFmtId="0" fontId="38" fillId="0" borderId="0" xfId="1" applyFont="1" applyProtection="1">
      <protection hidden="1"/>
    </xf>
    <xf numFmtId="0" fontId="40" fillId="0" borderId="0" xfId="0" applyFont="1"/>
    <xf numFmtId="0" fontId="2" fillId="0" borderId="0" xfId="0" applyFont="1"/>
    <xf numFmtId="2" fontId="2" fillId="7" borderId="0" xfId="0" applyNumberFormat="1" applyFont="1" applyFill="1"/>
    <xf numFmtId="0" fontId="2" fillId="7" borderId="0" xfId="0" applyFont="1" applyFill="1"/>
    <xf numFmtId="1" fontId="2" fillId="0" borderId="0" xfId="0" applyNumberFormat="1" applyFont="1"/>
    <xf numFmtId="1" fontId="2" fillId="7" borderId="0" xfId="0" applyNumberFormat="1" applyFont="1" applyFill="1"/>
    <xf numFmtId="0" fontId="42" fillId="2" borderId="0" xfId="0" applyFont="1" applyFill="1" applyProtection="1">
      <protection hidden="1"/>
    </xf>
    <xf numFmtId="1" fontId="43" fillId="0" borderId="0" xfId="0" applyNumberFormat="1" applyFont="1" applyAlignment="1" applyProtection="1">
      <alignment horizontal="center"/>
      <protection locked="0"/>
    </xf>
    <xf numFmtId="0" fontId="43" fillId="2" borderId="0" xfId="0" applyFont="1" applyFill="1" applyProtection="1">
      <protection hidden="1"/>
    </xf>
    <xf numFmtId="0" fontId="45" fillId="2" borderId="0" xfId="0" applyFont="1" applyFill="1" applyAlignment="1" applyProtection="1">
      <alignment horizontal="left" vertical="center"/>
      <protection hidden="1"/>
    </xf>
    <xf numFmtId="4" fontId="30" fillId="8" borderId="0" xfId="0" applyNumberFormat="1" applyFont="1" applyFill="1" applyAlignment="1" applyProtection="1">
      <alignment horizontal="center"/>
      <protection hidden="1"/>
    </xf>
    <xf numFmtId="0" fontId="22" fillId="2" borderId="0" xfId="0" applyFont="1" applyFill="1" applyAlignment="1" applyProtection="1">
      <alignment horizontal="left" vertical="center"/>
      <protection hidden="1"/>
    </xf>
    <xf numFmtId="0" fontId="13" fillId="2" borderId="0" xfId="0" applyFont="1" applyFill="1" applyAlignment="1" applyProtection="1">
      <alignment horizontal="center" wrapText="1"/>
      <protection hidden="1"/>
    </xf>
    <xf numFmtId="0" fontId="41" fillId="2" borderId="0" xfId="0" applyFont="1" applyFill="1" applyAlignment="1" applyProtection="1">
      <alignment horizontal="center" wrapText="1"/>
      <protection hidden="1"/>
    </xf>
    <xf numFmtId="0" fontId="15" fillId="0" borderId="0" xfId="0" applyFont="1" applyProtection="1">
      <protection hidden="1"/>
    </xf>
    <xf numFmtId="0" fontId="37" fillId="0" borderId="0" xfId="0" applyFont="1" applyFill="1" applyProtection="1">
      <protection hidden="1"/>
    </xf>
    <xf numFmtId="0" fontId="27" fillId="2" borderId="0" xfId="1" applyFont="1" applyFill="1" applyAlignment="1" applyProtection="1">
      <alignment vertical="center"/>
      <protection locked="0"/>
    </xf>
    <xf numFmtId="0" fontId="7" fillId="2" borderId="0" xfId="0" applyFont="1" applyFill="1" applyAlignment="1" applyProtection="1">
      <protection hidden="1"/>
    </xf>
    <xf numFmtId="0" fontId="48" fillId="0" borderId="0" xfId="0" applyFont="1" applyProtection="1">
      <protection hidden="1"/>
    </xf>
    <xf numFmtId="4" fontId="48" fillId="0" borderId="0" xfId="0" applyNumberFormat="1" applyFont="1" applyProtection="1">
      <protection hidden="1"/>
    </xf>
    <xf numFmtId="0" fontId="48" fillId="9" borderId="0" xfId="0" applyFont="1" applyFill="1" applyProtection="1">
      <protection hidden="1"/>
    </xf>
    <xf numFmtId="0" fontId="8" fillId="2" borderId="0" xfId="0" applyFont="1" applyFill="1" applyProtection="1">
      <protection hidden="1"/>
    </xf>
    <xf numFmtId="0" fontId="46" fillId="2" borderId="0" xfId="0" applyFont="1" applyFill="1"/>
    <xf numFmtId="0" fontId="37" fillId="9" borderId="0" xfId="0" applyFont="1" applyFill="1" applyAlignment="1" applyProtection="1">
      <alignment horizontal="center"/>
      <protection hidden="1"/>
    </xf>
    <xf numFmtId="0" fontId="55" fillId="0" borderId="0" xfId="0" applyFont="1" applyProtection="1">
      <protection hidden="1"/>
    </xf>
    <xf numFmtId="0" fontId="31" fillId="0" borderId="0" xfId="0" applyFont="1" applyFill="1" applyProtection="1">
      <protection hidden="1"/>
    </xf>
    <xf numFmtId="0" fontId="21" fillId="2" borderId="0" xfId="0" applyFont="1" applyFill="1" applyAlignment="1" applyProtection="1">
      <alignment horizontal="center"/>
      <protection hidden="1"/>
    </xf>
    <xf numFmtId="0" fontId="26" fillId="2" borderId="0" xfId="0" applyFont="1" applyFill="1" applyProtection="1">
      <protection hidden="1"/>
    </xf>
    <xf numFmtId="0" fontId="56" fillId="2" borderId="0" xfId="1" applyFont="1" applyFill="1" applyProtection="1">
      <protection hidden="1"/>
    </xf>
    <xf numFmtId="0" fontId="13" fillId="2" borderId="0" xfId="0" applyFont="1" applyFill="1" applyAlignment="1" applyProtection="1">
      <protection hidden="1"/>
    </xf>
    <xf numFmtId="0" fontId="44" fillId="0" borderId="0" xfId="0" applyFont="1" applyFill="1" applyAlignment="1" applyProtection="1">
      <alignment horizontal="left" vertical="top" wrapText="1"/>
      <protection locked="0" hidden="1"/>
    </xf>
    <xf numFmtId="0" fontId="15" fillId="5" borderId="0" xfId="0" applyFont="1" applyFill="1" applyAlignment="1" applyProtection="1">
      <alignment horizontal="left" vertical="center" wrapText="1"/>
      <protection hidden="1"/>
    </xf>
    <xf numFmtId="0" fontId="44" fillId="0" borderId="0" xfId="0" applyFont="1" applyAlignment="1" applyProtection="1">
      <alignment horizontal="left" vertical="top" wrapText="1"/>
      <protection locked="0"/>
    </xf>
    <xf numFmtId="0" fontId="7" fillId="4" borderId="1" xfId="0" applyFont="1" applyFill="1" applyBorder="1" applyAlignment="1" applyProtection="1">
      <alignment horizontal="left"/>
      <protection locked="0" hidden="1"/>
    </xf>
    <xf numFmtId="0" fontId="7" fillId="4" borderId="24" xfId="0" applyFont="1" applyFill="1" applyBorder="1" applyAlignment="1" applyProtection="1">
      <alignment horizontal="left"/>
      <protection locked="0" hidden="1"/>
    </xf>
    <xf numFmtId="0" fontId="7" fillId="4" borderId="2" xfId="0" applyFont="1" applyFill="1" applyBorder="1" applyAlignment="1" applyProtection="1">
      <alignment horizontal="left"/>
      <protection locked="0" hidden="1"/>
    </xf>
    <xf numFmtId="0" fontId="49" fillId="5" borderId="0" xfId="0" applyFont="1" applyFill="1" applyAlignment="1" applyProtection="1">
      <alignment horizontal="left" vertical="center" wrapText="1"/>
      <protection hidden="1"/>
    </xf>
    <xf numFmtId="0" fontId="7" fillId="4" borderId="1" xfId="0" applyFont="1" applyFill="1" applyBorder="1" applyAlignment="1" applyProtection="1">
      <alignment horizontal="center"/>
      <protection locked="0" hidden="1"/>
    </xf>
    <xf numFmtId="0" fontId="7" fillId="4" borderId="2" xfId="0" applyFont="1" applyFill="1" applyBorder="1" applyAlignment="1" applyProtection="1">
      <alignment horizontal="center"/>
      <protection locked="0" hidden="1"/>
    </xf>
    <xf numFmtId="0" fontId="58" fillId="11" borderId="0" xfId="1" applyFont="1" applyFill="1" applyAlignment="1" applyProtection="1">
      <alignment horizontal="center" vertical="center"/>
      <protection locked="0" hidden="1"/>
    </xf>
    <xf numFmtId="0" fontId="57" fillId="2" borderId="0" xfId="1" applyFont="1" applyFill="1" applyAlignment="1" applyProtection="1">
      <alignment horizontal="left"/>
      <protection locked="0" hidden="1"/>
    </xf>
    <xf numFmtId="0" fontId="43" fillId="0" borderId="0" xfId="0" applyFont="1" applyFill="1" applyAlignment="1" applyProtection="1">
      <alignment horizontal="left"/>
      <protection locked="0"/>
    </xf>
    <xf numFmtId="0" fontId="22" fillId="2" borderId="0" xfId="0" applyFont="1" applyFill="1" applyAlignment="1" applyProtection="1">
      <alignment horizontal="left" vertical="center"/>
      <protection hidden="1"/>
    </xf>
    <xf numFmtId="0" fontId="12" fillId="12" borderId="0" xfId="0" applyFont="1" applyFill="1" applyAlignment="1" applyProtection="1">
      <alignment horizontal="center" vertical="center"/>
      <protection hidden="1"/>
    </xf>
    <xf numFmtId="0" fontId="8" fillId="6" borderId="10" xfId="0" applyFont="1" applyFill="1" applyBorder="1" applyAlignment="1" applyProtection="1">
      <alignment horizontal="center" wrapText="1"/>
      <protection hidden="1"/>
    </xf>
    <xf numFmtId="0" fontId="8" fillId="6" borderId="11" xfId="0" applyFont="1" applyFill="1" applyBorder="1" applyAlignment="1" applyProtection="1">
      <alignment horizontal="center" wrapText="1"/>
      <protection hidden="1"/>
    </xf>
    <xf numFmtId="0" fontId="8" fillId="6" borderId="12" xfId="0" applyFont="1" applyFill="1" applyBorder="1" applyAlignment="1" applyProtection="1">
      <alignment horizontal="center" wrapText="1"/>
      <protection hidden="1"/>
    </xf>
    <xf numFmtId="164" fontId="7" fillId="6" borderId="7" xfId="0" applyNumberFormat="1" applyFont="1" applyFill="1" applyBorder="1" applyAlignment="1" applyProtection="1">
      <alignment horizontal="center"/>
      <protection hidden="1"/>
    </xf>
    <xf numFmtId="164" fontId="7" fillId="6" borderId="8" xfId="0" applyNumberFormat="1" applyFont="1" applyFill="1" applyBorder="1" applyAlignment="1" applyProtection="1">
      <alignment horizontal="center"/>
      <protection hidden="1"/>
    </xf>
    <xf numFmtId="164" fontId="7" fillId="6" borderId="13" xfId="0" applyNumberFormat="1" applyFont="1" applyFill="1" applyBorder="1" applyAlignment="1" applyProtection="1">
      <alignment horizontal="center"/>
      <protection hidden="1"/>
    </xf>
    <xf numFmtId="164" fontId="7" fillId="6" borderId="14" xfId="0" applyNumberFormat="1" applyFont="1" applyFill="1" applyBorder="1" applyAlignment="1" applyProtection="1">
      <alignment horizontal="center"/>
      <protection hidden="1"/>
    </xf>
    <xf numFmtId="164" fontId="7" fillId="6" borderId="15" xfId="0" applyNumberFormat="1" applyFont="1" applyFill="1" applyBorder="1" applyAlignment="1" applyProtection="1">
      <alignment horizontal="center"/>
      <protection hidden="1"/>
    </xf>
    <xf numFmtId="0" fontId="24" fillId="3" borderId="0" xfId="0" applyFont="1" applyFill="1" applyAlignment="1" applyProtection="1">
      <alignment horizontal="center" vertical="center"/>
      <protection hidden="1"/>
    </xf>
    <xf numFmtId="0" fontId="17" fillId="2" borderId="0" xfId="0" applyFont="1" applyFill="1" applyAlignment="1" applyProtection="1">
      <alignment horizontal="center"/>
      <protection hidden="1"/>
    </xf>
    <xf numFmtId="0" fontId="43" fillId="0" borderId="0" xfId="0" applyFont="1" applyAlignment="1" applyProtection="1">
      <alignment horizontal="left"/>
      <protection locked="0"/>
    </xf>
    <xf numFmtId="4" fontId="43" fillId="8" borderId="0" xfId="0" applyNumberFormat="1" applyFont="1" applyFill="1" applyAlignment="1" applyProtection="1">
      <alignment horizontal="center"/>
      <protection hidden="1"/>
    </xf>
    <xf numFmtId="0" fontId="49" fillId="5" borderId="0" xfId="0" applyFont="1" applyFill="1" applyAlignment="1" applyProtection="1">
      <alignment horizontal="left" vertical="top" wrapText="1"/>
      <protection hidden="1"/>
    </xf>
    <xf numFmtId="9" fontId="36" fillId="6" borderId="7" xfId="2" applyFont="1" applyFill="1" applyBorder="1" applyAlignment="1" applyProtection="1">
      <alignment horizontal="center"/>
      <protection hidden="1"/>
    </xf>
    <xf numFmtId="9" fontId="36" fillId="6" borderId="8" xfId="2" applyFont="1" applyFill="1" applyBorder="1" applyAlignment="1" applyProtection="1">
      <alignment horizontal="center"/>
      <protection hidden="1"/>
    </xf>
    <xf numFmtId="164" fontId="7" fillId="6" borderId="17" xfId="0" applyNumberFormat="1" applyFont="1" applyFill="1" applyBorder="1" applyAlignment="1" applyProtection="1">
      <alignment horizontal="center"/>
      <protection hidden="1"/>
    </xf>
    <xf numFmtId="0" fontId="7" fillId="6" borderId="20" xfId="0" applyFont="1" applyFill="1" applyBorder="1" applyAlignment="1" applyProtection="1">
      <alignment horizontal="left"/>
      <protection hidden="1"/>
    </xf>
    <xf numFmtId="0" fontId="7" fillId="6" borderId="21" xfId="0" applyFont="1" applyFill="1" applyBorder="1" applyAlignment="1" applyProtection="1">
      <alignment horizontal="left"/>
      <protection hidden="1"/>
    </xf>
    <xf numFmtId="0" fontId="8" fillId="6" borderId="5" xfId="0" applyFont="1" applyFill="1" applyBorder="1" applyAlignment="1" applyProtection="1">
      <alignment horizontal="left" wrapText="1"/>
      <protection hidden="1"/>
    </xf>
    <xf numFmtId="0" fontId="8" fillId="6" borderId="6" xfId="0" applyFont="1" applyFill="1" applyBorder="1" applyAlignment="1" applyProtection="1">
      <alignment horizontal="left" wrapText="1"/>
      <protection hidden="1"/>
    </xf>
    <xf numFmtId="20" fontId="18" fillId="4" borderId="0" xfId="0" applyNumberFormat="1" applyFont="1" applyFill="1" applyAlignment="1" applyProtection="1">
      <alignment horizontal="center"/>
      <protection locked="0"/>
    </xf>
    <xf numFmtId="0" fontId="47" fillId="11" borderId="0" xfId="1" applyFont="1" applyFill="1" applyAlignment="1" applyProtection="1">
      <alignment horizontal="center" vertical="center" wrapText="1"/>
      <protection locked="0"/>
    </xf>
    <xf numFmtId="164" fontId="7" fillId="6" borderId="9" xfId="0" applyNumberFormat="1" applyFont="1" applyFill="1" applyBorder="1" applyAlignment="1" applyProtection="1">
      <alignment horizontal="center"/>
      <protection hidden="1"/>
    </xf>
    <xf numFmtId="0" fontId="10" fillId="4" borderId="0" xfId="0" applyFont="1" applyFill="1" applyAlignment="1" applyProtection="1">
      <alignment horizontal="center" vertical="center"/>
      <protection hidden="1"/>
    </xf>
    <xf numFmtId="0" fontId="7" fillId="4" borderId="0" xfId="0" applyFont="1" applyFill="1" applyAlignment="1" applyProtection="1">
      <alignment horizontal="left"/>
      <protection locked="0"/>
    </xf>
    <xf numFmtId="0" fontId="8" fillId="6" borderId="16" xfId="0" applyFont="1" applyFill="1" applyBorder="1" applyAlignment="1" applyProtection="1">
      <alignment horizontal="center" wrapText="1"/>
      <protection hidden="1"/>
    </xf>
    <xf numFmtId="164" fontId="8" fillId="6" borderId="13" xfId="0" applyNumberFormat="1" applyFont="1" applyFill="1" applyBorder="1" applyAlignment="1" applyProtection="1">
      <alignment horizontal="center"/>
      <protection hidden="1"/>
    </xf>
    <xf numFmtId="164" fontId="8" fillId="6" borderId="14" xfId="0" applyNumberFormat="1" applyFont="1" applyFill="1" applyBorder="1" applyAlignment="1" applyProtection="1">
      <alignment horizontal="center"/>
      <protection hidden="1"/>
    </xf>
    <xf numFmtId="164" fontId="8" fillId="6" borderId="18" xfId="0" applyNumberFormat="1" applyFont="1" applyFill="1" applyBorder="1" applyAlignment="1" applyProtection="1">
      <alignment horizontal="center"/>
      <protection hidden="1"/>
    </xf>
    <xf numFmtId="0" fontId="7" fillId="6" borderId="3" xfId="0" applyFont="1" applyFill="1" applyBorder="1" applyAlignment="1" applyProtection="1">
      <alignment horizontal="left"/>
      <protection hidden="1"/>
    </xf>
    <xf numFmtId="0" fontId="7" fillId="6" borderId="4" xfId="0" applyFont="1" applyFill="1" applyBorder="1" applyAlignment="1" applyProtection="1">
      <alignment horizontal="left"/>
      <protection hidden="1"/>
    </xf>
    <xf numFmtId="0" fontId="8" fillId="6" borderId="22" xfId="0" applyFont="1" applyFill="1" applyBorder="1" applyAlignment="1" applyProtection="1">
      <alignment horizontal="right"/>
      <protection hidden="1"/>
    </xf>
    <xf numFmtId="0" fontId="8" fillId="6" borderId="23" xfId="0" applyFont="1" applyFill="1" applyBorder="1" applyAlignment="1" applyProtection="1">
      <alignment horizontal="right"/>
      <protection hidden="1"/>
    </xf>
    <xf numFmtId="0" fontId="25" fillId="3" borderId="0" xfId="0" applyFont="1" applyFill="1" applyBorder="1" applyAlignment="1" applyProtection="1">
      <alignment horizontal="center" vertical="center"/>
      <protection hidden="1"/>
    </xf>
    <xf numFmtId="1" fontId="7" fillId="4" borderId="0" xfId="0" applyNumberFormat="1" applyFont="1" applyFill="1" applyAlignment="1" applyProtection="1">
      <alignment horizontal="center"/>
      <protection locked="0"/>
    </xf>
    <xf numFmtId="1" fontId="8" fillId="4" borderId="1" xfId="0" applyNumberFormat="1" applyFont="1" applyFill="1" applyBorder="1" applyAlignment="1" applyProtection="1">
      <alignment horizontal="center"/>
      <protection locked="0"/>
    </xf>
    <xf numFmtId="1" fontId="8" fillId="4" borderId="2" xfId="0" applyNumberFormat="1" applyFont="1" applyFill="1" applyBorder="1" applyAlignment="1" applyProtection="1">
      <alignment horizontal="center"/>
      <protection locked="0"/>
    </xf>
    <xf numFmtId="14" fontId="7" fillId="4" borderId="0" xfId="0" applyNumberFormat="1" applyFont="1" applyFill="1" applyAlignment="1" applyProtection="1">
      <alignment horizontal="center"/>
      <protection locked="0"/>
    </xf>
    <xf numFmtId="0" fontId="44" fillId="0" borderId="0" xfId="0" applyFont="1" applyFill="1" applyAlignment="1" applyProtection="1">
      <alignment horizontal="left" vertical="top" wrapText="1"/>
      <protection locked="0"/>
    </xf>
    <xf numFmtId="4" fontId="30" fillId="8" borderId="0" xfId="0" applyNumberFormat="1" applyFont="1" applyFill="1" applyAlignment="1" applyProtection="1">
      <alignment horizontal="center"/>
      <protection hidden="1"/>
    </xf>
    <xf numFmtId="0" fontId="12" fillId="3" borderId="0" xfId="0" applyFont="1" applyFill="1" applyAlignment="1" applyProtection="1">
      <alignment horizontal="center" vertical="center"/>
      <protection hidden="1"/>
    </xf>
    <xf numFmtId="0" fontId="8" fillId="0" borderId="1" xfId="0" applyFont="1" applyFill="1" applyBorder="1" applyAlignment="1" applyProtection="1">
      <alignment horizontal="center"/>
      <protection locked="0" hidden="1"/>
    </xf>
    <xf numFmtId="0" fontId="8" fillId="0" borderId="2" xfId="0" applyFont="1" applyFill="1" applyBorder="1" applyAlignment="1" applyProtection="1">
      <alignment horizontal="center"/>
      <protection locked="0" hidden="1"/>
    </xf>
    <xf numFmtId="0" fontId="43" fillId="0" borderId="1" xfId="0" applyFont="1" applyBorder="1" applyAlignment="1" applyProtection="1">
      <alignment horizontal="left"/>
      <protection locked="0"/>
    </xf>
    <xf numFmtId="0" fontId="43" fillId="0" borderId="24" xfId="0" applyFont="1" applyBorder="1" applyAlignment="1" applyProtection="1">
      <alignment horizontal="left"/>
      <protection locked="0"/>
    </xf>
    <xf numFmtId="0" fontId="43" fillId="0" borderId="2" xfId="0" applyFont="1" applyBorder="1" applyAlignment="1" applyProtection="1">
      <alignment horizontal="left"/>
      <protection locked="0"/>
    </xf>
    <xf numFmtId="0" fontId="41" fillId="2" borderId="0" xfId="0" applyFont="1" applyFill="1" applyAlignment="1" applyProtection="1">
      <alignment horizontal="center" wrapText="1"/>
      <protection hidden="1"/>
    </xf>
    <xf numFmtId="0" fontId="13" fillId="2" borderId="0" xfId="0" applyFont="1" applyFill="1" applyAlignment="1" applyProtection="1">
      <alignment horizontal="center" wrapText="1"/>
      <protection hidden="1"/>
    </xf>
    <xf numFmtId="0" fontId="7" fillId="4" borderId="0" xfId="0" applyFont="1" applyFill="1" applyBorder="1" applyAlignment="1" applyProtection="1">
      <alignment horizontal="center"/>
      <protection locked="0" hidden="1"/>
    </xf>
    <xf numFmtId="0" fontId="44" fillId="4" borderId="0" xfId="0" applyFont="1" applyFill="1" applyAlignment="1" applyProtection="1">
      <alignment horizontal="left"/>
      <protection locked="0" hidden="1"/>
    </xf>
  </cellXfs>
  <cellStyles count="3">
    <cellStyle name="Hyperlink" xfId="1" builtinId="8"/>
    <cellStyle name="Normal" xfId="0" builtinId="0"/>
    <cellStyle name="Percent" xfId="2" builtinId="5"/>
  </cellStyles>
  <dxfs count="0"/>
  <tableStyles count="1" defaultTableStyle="TableStyleMedium2" defaultPivotStyle="PivotStyleLight16">
    <tableStyle name="Invisible" pivot="0" table="0" count="0" xr9:uid="{FA75D048-14A1-4554-B2EC-FAE2E7E83BC7}"/>
  </tableStyles>
  <colors>
    <mruColors>
      <color rgb="FF000099"/>
      <color rgb="FF0000CC"/>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arliament.uk/visiting/venue-hire/commons/planning/accessibility/" TargetMode="External"/><Relationship Id="rId3" Type="http://schemas.openxmlformats.org/officeDocument/2006/relationships/hyperlink" Target="https://www.parliament.uk/hoc-av" TargetMode="External"/><Relationship Id="rId7" Type="http://schemas.openxmlformats.org/officeDocument/2006/relationships/hyperlink" Target="https://www.parliament.uk/visiting/venue-hire/commons/planning/gifts/" TargetMode="External"/><Relationship Id="rId2" Type="http://schemas.openxmlformats.org/officeDocument/2006/relationships/image" Target="../media/image2.png"/><Relationship Id="rId1" Type="http://schemas.openxmlformats.org/officeDocument/2006/relationships/hyperlink" Target="https://www.parliament.uk/visiting/venue-hire/commons/planning/menus/" TargetMode="External"/><Relationship Id="rId6" Type="http://schemas.openxmlformats.org/officeDocument/2006/relationships/hyperlink" Target="https://www.parliament.uk/visiting/venue-hire/commons/planning/information/#deliveries" TargetMode="External"/><Relationship Id="rId5" Type="http://schemas.openxmlformats.org/officeDocument/2006/relationships/hyperlink" Target="https://www.parliament.uk/visiting/venue-hire/commons/planning/flowers/" TargetMode="External"/><Relationship Id="rId4" Type="http://schemas.openxmlformats.org/officeDocument/2006/relationships/hyperlink" Target="https://www.parliament.uk/visiting/venue-hire/commons/planning/printing/" TargetMode="External"/><Relationship Id="rId9" Type="http://schemas.openxmlformats.org/officeDocument/2006/relationships/hyperlink" Target="https://www.parliament.uk/visiting/venue-hire/commons/planning/information/medi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2002971</xdr:colOff>
      <xdr:row>1</xdr:row>
      <xdr:rowOff>49163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002971" cy="745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251460</xdr:colOff>
          <xdr:row>82</xdr:row>
          <xdr:rowOff>137160</xdr:rowOff>
        </xdr:from>
        <xdr:to>
          <xdr:col>15</xdr:col>
          <xdr:colOff>152400</xdr:colOff>
          <xdr:row>84</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Premium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81</xdr:row>
          <xdr:rowOff>152400</xdr:rowOff>
        </xdr:from>
        <xdr:to>
          <xdr:col>26</xdr:col>
          <xdr:colOff>198120</xdr:colOff>
          <xdr:row>83</xdr:row>
          <xdr:rowOff>60960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Soft Drinks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82</xdr:row>
          <xdr:rowOff>152400</xdr:rowOff>
        </xdr:from>
        <xdr:to>
          <xdr:col>26</xdr:col>
          <xdr:colOff>236220</xdr:colOff>
          <xdr:row>84</xdr:row>
          <xdr:rowOff>38100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Mineral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93</xdr:row>
          <xdr:rowOff>22860</xdr:rowOff>
        </xdr:from>
        <xdr:to>
          <xdr:col>10</xdr:col>
          <xdr:colOff>213360</xdr:colOff>
          <xdr:row>96</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Bottled mineral water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93</xdr:row>
          <xdr:rowOff>22860</xdr:rowOff>
        </xdr:from>
        <xdr:to>
          <xdr:col>17</xdr:col>
          <xdr:colOff>137160</xdr:colOff>
          <xdr:row>96</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 Jugs of tap water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80</xdr:row>
          <xdr:rowOff>76200</xdr:rowOff>
        </xdr:from>
        <xdr:to>
          <xdr:col>16</xdr:col>
          <xdr:colOff>220980</xdr:colOff>
          <xdr:row>82</xdr:row>
          <xdr:rowOff>99060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Champagne/Sparkling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80</xdr:row>
          <xdr:rowOff>76200</xdr:rowOff>
        </xdr:from>
        <xdr:to>
          <xdr:col>26</xdr:col>
          <xdr:colOff>213360</xdr:colOff>
          <xdr:row>82</xdr:row>
          <xdr:rowOff>99060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Bottled Beers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251460</xdr:colOff>
          <xdr:row>81</xdr:row>
          <xdr:rowOff>38100</xdr:rowOff>
        </xdr:from>
        <xdr:to>
          <xdr:col>16</xdr:col>
          <xdr:colOff>213360</xdr:colOff>
          <xdr:row>83</xdr:row>
          <xdr:rowOff>60960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House Pouring Spirits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80</xdr:row>
          <xdr:rowOff>68580</xdr:rowOff>
        </xdr:from>
        <xdr:to>
          <xdr:col>23</xdr:col>
          <xdr:colOff>0</xdr:colOff>
          <xdr:row>82</xdr:row>
          <xdr:rowOff>99060</xdr:rowOff>
        </xdr:to>
        <xdr:sp macro="" textlink="">
          <xdr:nvSpPr>
            <xdr:cNvPr id="2156" name="Check Box 108" descr="Malt whiskey"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Single malt whiskies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81</xdr:row>
          <xdr:rowOff>152400</xdr:rowOff>
        </xdr:from>
        <xdr:to>
          <xdr:col>23</xdr:col>
          <xdr:colOff>0</xdr:colOff>
          <xdr:row>83</xdr:row>
          <xdr:rowOff>60960</xdr:rowOff>
        </xdr:to>
        <xdr:sp macro="" textlink="">
          <xdr:nvSpPr>
            <xdr:cNvPr id="2158" name="Check Box 110" descr="Malt whiskey"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Liquers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82</xdr:row>
          <xdr:rowOff>137160</xdr:rowOff>
        </xdr:from>
        <xdr:to>
          <xdr:col>23</xdr:col>
          <xdr:colOff>0</xdr:colOff>
          <xdr:row>84</xdr:row>
          <xdr:rowOff>38100</xdr:rowOff>
        </xdr:to>
        <xdr:sp macro="" textlink="">
          <xdr:nvSpPr>
            <xdr:cNvPr id="2159" name="Check Box 111" descr="Malt whiskey"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Port</a:t>
              </a:r>
            </a:p>
          </xdr:txBody>
        </xdr:sp>
        <xdr:clientData/>
      </xdr:twoCellAnchor>
    </mc:Choice>
    <mc:Fallback/>
  </mc:AlternateContent>
  <xdr:oneCellAnchor>
    <xdr:from>
      <xdr:col>27</xdr:col>
      <xdr:colOff>28575</xdr:colOff>
      <xdr:row>70</xdr:row>
      <xdr:rowOff>167723</xdr:rowOff>
    </xdr:from>
    <xdr:ext cx="565277" cy="734635"/>
    <xdr:pic>
      <xdr:nvPicPr>
        <xdr:cNvPr id="27" name="Picture 26" descr="Related image">
          <a:hlinkClick xmlns:r="http://schemas.openxmlformats.org/officeDocument/2006/relationships" r:id="rId1"/>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4662" y="1019961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30480</xdr:colOff>
      <xdr:row>175</xdr:row>
      <xdr:rowOff>180892</xdr:rowOff>
    </xdr:from>
    <xdr:ext cx="565277" cy="734635"/>
    <xdr:pic>
      <xdr:nvPicPr>
        <xdr:cNvPr id="30" name="Picture 29" descr="Related image">
          <a:hlinkClick xmlns:r="http://schemas.openxmlformats.org/officeDocument/2006/relationships" r:id="rId3"/>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6567" y="23160162"/>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28575</xdr:colOff>
      <xdr:row>160</xdr:row>
      <xdr:rowOff>79761</xdr:rowOff>
    </xdr:from>
    <xdr:ext cx="565277" cy="734635"/>
    <xdr:pic>
      <xdr:nvPicPr>
        <xdr:cNvPr id="22" name="Picture 21" descr="Related image">
          <a:hlinkClick xmlns:r="http://schemas.openxmlformats.org/officeDocument/2006/relationships" r:id="rId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6535" y="18657321"/>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28583</xdr:colOff>
      <xdr:row>147</xdr:row>
      <xdr:rowOff>26424</xdr:rowOff>
    </xdr:from>
    <xdr:ext cx="565277" cy="734635"/>
    <xdr:pic>
      <xdr:nvPicPr>
        <xdr:cNvPr id="23" name="Picture 22" descr="Related image">
          <a:hlinkClick xmlns:r="http://schemas.openxmlformats.org/officeDocument/2006/relationships" r:id="rId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4670" y="19533624"/>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19050</xdr:colOff>
      <xdr:row>189</xdr:row>
      <xdr:rowOff>160020</xdr:rowOff>
    </xdr:from>
    <xdr:ext cx="565277" cy="734635"/>
    <xdr:pic>
      <xdr:nvPicPr>
        <xdr:cNvPr id="24" name="Picture 23" descr="Related image">
          <a:hlinkClick xmlns:r="http://schemas.openxmlformats.org/officeDocument/2006/relationships" r:id="rId6"/>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7010" y="22600920"/>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27</xdr:col>
      <xdr:colOff>24848</xdr:colOff>
      <xdr:row>201</xdr:row>
      <xdr:rowOff>49282</xdr:rowOff>
    </xdr:from>
    <xdr:to>
      <xdr:col>28</xdr:col>
      <xdr:colOff>1425</xdr:colOff>
      <xdr:row>206</xdr:row>
      <xdr:rowOff>16825</xdr:rowOff>
    </xdr:to>
    <xdr:pic>
      <xdr:nvPicPr>
        <xdr:cNvPr id="26" name="Picture 25" descr="Related image">
          <a:hlinkClick xmlns:r="http://schemas.openxmlformats.org/officeDocument/2006/relationships" r:id="rId7"/>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0935" y="26354847"/>
          <a:ext cx="574167" cy="756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26504</xdr:colOff>
      <xdr:row>128</xdr:row>
      <xdr:rowOff>39756</xdr:rowOff>
    </xdr:from>
    <xdr:ext cx="565277" cy="734635"/>
    <xdr:pic>
      <xdr:nvPicPr>
        <xdr:cNvPr id="2" name="Picture 1" descr="Related image">
          <a:hlinkClick xmlns:r="http://schemas.openxmlformats.org/officeDocument/2006/relationships" r:id="rId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52591" y="17188069"/>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11</xdr:col>
          <xdr:colOff>251460</xdr:colOff>
          <xdr:row>78</xdr:row>
          <xdr:rowOff>175260</xdr:rowOff>
        </xdr:from>
        <xdr:to>
          <xdr:col>14</xdr:col>
          <xdr:colOff>7620</xdr:colOff>
          <xdr:row>80</xdr:row>
          <xdr:rowOff>137160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Wines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78</xdr:row>
          <xdr:rowOff>137160</xdr:rowOff>
        </xdr:from>
        <xdr:to>
          <xdr:col>26</xdr:col>
          <xdr:colOff>99060</xdr:colOff>
          <xdr:row>81</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Fruit Juice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78</xdr:row>
          <xdr:rowOff>137160</xdr:rowOff>
        </xdr:from>
        <xdr:to>
          <xdr:col>23</xdr:col>
          <xdr:colOff>0</xdr:colOff>
          <xdr:row>80</xdr:row>
          <xdr:rowOff>160020</xdr:rowOff>
        </xdr:to>
        <xdr:sp macro="" textlink="">
          <xdr:nvSpPr>
            <xdr:cNvPr id="2164" name="Check Box 116" descr="Malt whiskey"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Cognacs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127</xdr:row>
          <xdr:rowOff>175260</xdr:rowOff>
        </xdr:from>
        <xdr:to>
          <xdr:col>3</xdr:col>
          <xdr:colOff>228600</xdr:colOff>
          <xdr:row>130</xdr:row>
          <xdr:rowOff>22860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127</xdr:row>
          <xdr:rowOff>175260</xdr:rowOff>
        </xdr:from>
        <xdr:to>
          <xdr:col>5</xdr:col>
          <xdr:colOff>228600</xdr:colOff>
          <xdr:row>130</xdr:row>
          <xdr:rowOff>22860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128</xdr:row>
          <xdr:rowOff>0</xdr:rowOff>
        </xdr:from>
        <xdr:to>
          <xdr:col>7</xdr:col>
          <xdr:colOff>213360</xdr:colOff>
          <xdr:row>130</xdr:row>
          <xdr:rowOff>22860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Likely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131</xdr:row>
          <xdr:rowOff>0</xdr:rowOff>
        </xdr:from>
        <xdr:to>
          <xdr:col>5</xdr:col>
          <xdr:colOff>236220</xdr:colOff>
          <xdr:row>132</xdr:row>
          <xdr:rowOff>60960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Hearing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131</xdr:row>
          <xdr:rowOff>175260</xdr:rowOff>
        </xdr:from>
        <xdr:to>
          <xdr:col>6</xdr:col>
          <xdr:colOff>0</xdr:colOff>
          <xdr:row>134</xdr:row>
          <xdr:rowOff>22860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Mobility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131</xdr:row>
          <xdr:rowOff>0</xdr:rowOff>
        </xdr:from>
        <xdr:to>
          <xdr:col>10</xdr:col>
          <xdr:colOff>0</xdr:colOff>
          <xdr:row>132</xdr:row>
          <xdr:rowOff>60960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Visual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131</xdr:row>
          <xdr:rowOff>160020</xdr:rowOff>
        </xdr:from>
        <xdr:to>
          <xdr:col>11</xdr:col>
          <xdr:colOff>228600</xdr:colOff>
          <xdr:row>134</xdr:row>
          <xdr:rowOff>7620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Neurodivergent support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213360</xdr:colOff>
          <xdr:row>131</xdr:row>
          <xdr:rowOff>7620</xdr:rowOff>
        </xdr:from>
        <xdr:to>
          <xdr:col>13</xdr:col>
          <xdr:colOff>228600</xdr:colOff>
          <xdr:row>132</xdr:row>
          <xdr:rowOff>68580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 support</a:t>
              </a:r>
            </a:p>
          </xdr:txBody>
        </xdr:sp>
        <xdr:clientData/>
      </xdr:twoCellAnchor>
    </mc:Choice>
    <mc:Fallback/>
  </mc:AlternateContent>
  <xdr:oneCellAnchor>
    <xdr:from>
      <xdr:col>27</xdr:col>
      <xdr:colOff>26504</xdr:colOff>
      <xdr:row>106</xdr:row>
      <xdr:rowOff>23194</xdr:rowOff>
    </xdr:from>
    <xdr:ext cx="565277" cy="734635"/>
    <xdr:pic>
      <xdr:nvPicPr>
        <xdr:cNvPr id="3" name="Picture 2" descr="Related image">
          <a:hlinkClick xmlns:r="http://schemas.openxmlformats.org/officeDocument/2006/relationships" r:id="rId9"/>
          <a:extLst>
            <a:ext uri="{FF2B5EF4-FFF2-40B4-BE49-F238E27FC236}">
              <a16:creationId xmlns:a16="http://schemas.microsoft.com/office/drawing/2014/main" id="{BC7EAF7C-549A-46A5-A3EA-9327639A34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61482" y="14600585"/>
          <a:ext cx="565277" cy="7346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hop.parliament.uk/pages/privacy-polic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parliament.uk/cs-privacy"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F0B00-F09D-47E5-9770-A7C1F5962AFE}">
  <dimension ref="A1:A4"/>
  <sheetViews>
    <sheetView tabSelected="1" view="pageLayout" zoomScale="70" zoomScaleNormal="100" zoomScalePageLayoutView="70" workbookViewId="0">
      <selection activeCell="A4" sqref="A4"/>
    </sheetView>
  </sheetViews>
  <sheetFormatPr defaultRowHeight="13.2" x14ac:dyDescent="0.25"/>
  <cols>
    <col min="1" max="1" width="87.33203125" style="35" customWidth="1"/>
    <col min="2" max="256" width="8.88671875" style="35"/>
    <col min="257" max="257" width="87.33203125" style="35" customWidth="1"/>
    <col min="258" max="512" width="8.88671875" style="35"/>
    <col min="513" max="513" width="87.33203125" style="35" customWidth="1"/>
    <col min="514" max="768" width="8.88671875" style="35"/>
    <col min="769" max="769" width="87.33203125" style="35" customWidth="1"/>
    <col min="770" max="1024" width="8.88671875" style="35"/>
    <col min="1025" max="1025" width="87.33203125" style="35" customWidth="1"/>
    <col min="1026" max="1280" width="8.88671875" style="35"/>
    <col min="1281" max="1281" width="87.33203125" style="35" customWidth="1"/>
    <col min="1282" max="1536" width="8.88671875" style="35"/>
    <col min="1537" max="1537" width="87.33203125" style="35" customWidth="1"/>
    <col min="1538" max="1792" width="8.88671875" style="35"/>
    <col min="1793" max="1793" width="87.33203125" style="35" customWidth="1"/>
    <col min="1794" max="2048" width="8.88671875" style="35"/>
    <col min="2049" max="2049" width="87.33203125" style="35" customWidth="1"/>
    <col min="2050" max="2304" width="8.88671875" style="35"/>
    <col min="2305" max="2305" width="87.33203125" style="35" customWidth="1"/>
    <col min="2306" max="2560" width="8.88671875" style="35"/>
    <col min="2561" max="2561" width="87.33203125" style="35" customWidth="1"/>
    <col min="2562" max="2816" width="8.88671875" style="35"/>
    <col min="2817" max="2817" width="87.33203125" style="35" customWidth="1"/>
    <col min="2818" max="3072" width="8.88671875" style="35"/>
    <col min="3073" max="3073" width="87.33203125" style="35" customWidth="1"/>
    <col min="3074" max="3328" width="8.88671875" style="35"/>
    <col min="3329" max="3329" width="87.33203125" style="35" customWidth="1"/>
    <col min="3330" max="3584" width="8.88671875" style="35"/>
    <col min="3585" max="3585" width="87.33203125" style="35" customWidth="1"/>
    <col min="3586" max="3840" width="8.88671875" style="35"/>
    <col min="3841" max="3841" width="87.33203125" style="35" customWidth="1"/>
    <col min="3842" max="4096" width="8.88671875" style="35"/>
    <col min="4097" max="4097" width="87.33203125" style="35" customWidth="1"/>
    <col min="4098" max="4352" width="8.88671875" style="35"/>
    <col min="4353" max="4353" width="87.33203125" style="35" customWidth="1"/>
    <col min="4354" max="4608" width="8.88671875" style="35"/>
    <col min="4609" max="4609" width="87.33203125" style="35" customWidth="1"/>
    <col min="4610" max="4864" width="8.88671875" style="35"/>
    <col min="4865" max="4865" width="87.33203125" style="35" customWidth="1"/>
    <col min="4866" max="5120" width="8.88671875" style="35"/>
    <col min="5121" max="5121" width="87.33203125" style="35" customWidth="1"/>
    <col min="5122" max="5376" width="8.88671875" style="35"/>
    <col min="5377" max="5377" width="87.33203125" style="35" customWidth="1"/>
    <col min="5378" max="5632" width="8.88671875" style="35"/>
    <col min="5633" max="5633" width="87.33203125" style="35" customWidth="1"/>
    <col min="5634" max="5888" width="8.88671875" style="35"/>
    <col min="5889" max="5889" width="87.33203125" style="35" customWidth="1"/>
    <col min="5890" max="6144" width="8.88671875" style="35"/>
    <col min="6145" max="6145" width="87.33203125" style="35" customWidth="1"/>
    <col min="6146" max="6400" width="8.88671875" style="35"/>
    <col min="6401" max="6401" width="87.33203125" style="35" customWidth="1"/>
    <col min="6402" max="6656" width="8.88671875" style="35"/>
    <col min="6657" max="6657" width="87.33203125" style="35" customWidth="1"/>
    <col min="6658" max="6912" width="8.88671875" style="35"/>
    <col min="6913" max="6913" width="87.33203125" style="35" customWidth="1"/>
    <col min="6914" max="7168" width="8.88671875" style="35"/>
    <col min="7169" max="7169" width="87.33203125" style="35" customWidth="1"/>
    <col min="7170" max="7424" width="8.88671875" style="35"/>
    <col min="7425" max="7425" width="87.33203125" style="35" customWidth="1"/>
    <col min="7426" max="7680" width="8.88671875" style="35"/>
    <col min="7681" max="7681" width="87.33203125" style="35" customWidth="1"/>
    <col min="7682" max="7936" width="8.88671875" style="35"/>
    <col min="7937" max="7937" width="87.33203125" style="35" customWidth="1"/>
    <col min="7938" max="8192" width="8.88671875" style="35"/>
    <col min="8193" max="8193" width="87.33203125" style="35" customWidth="1"/>
    <col min="8194" max="8448" width="8.88671875" style="35"/>
    <col min="8449" max="8449" width="87.33203125" style="35" customWidth="1"/>
    <col min="8450" max="8704" width="8.88671875" style="35"/>
    <col min="8705" max="8705" width="87.33203125" style="35" customWidth="1"/>
    <col min="8706" max="8960" width="8.88671875" style="35"/>
    <col min="8961" max="8961" width="87.33203125" style="35" customWidth="1"/>
    <col min="8962" max="9216" width="8.88671875" style="35"/>
    <col min="9217" max="9217" width="87.33203125" style="35" customWidth="1"/>
    <col min="9218" max="9472" width="8.88671875" style="35"/>
    <col min="9473" max="9473" width="87.33203125" style="35" customWidth="1"/>
    <col min="9474" max="9728" width="8.88671875" style="35"/>
    <col min="9729" max="9729" width="87.33203125" style="35" customWidth="1"/>
    <col min="9730" max="9984" width="8.88671875" style="35"/>
    <col min="9985" max="9985" width="87.33203125" style="35" customWidth="1"/>
    <col min="9986" max="10240" width="8.88671875" style="35"/>
    <col min="10241" max="10241" width="87.33203125" style="35" customWidth="1"/>
    <col min="10242" max="10496" width="8.88671875" style="35"/>
    <col min="10497" max="10497" width="87.33203125" style="35" customWidth="1"/>
    <col min="10498" max="10752" width="8.88671875" style="35"/>
    <col min="10753" max="10753" width="87.33203125" style="35" customWidth="1"/>
    <col min="10754" max="11008" width="8.88671875" style="35"/>
    <col min="11009" max="11009" width="87.33203125" style="35" customWidth="1"/>
    <col min="11010" max="11264" width="8.88671875" style="35"/>
    <col min="11265" max="11265" width="87.33203125" style="35" customWidth="1"/>
    <col min="11266" max="11520" width="8.88671875" style="35"/>
    <col min="11521" max="11521" width="87.33203125" style="35" customWidth="1"/>
    <col min="11522" max="11776" width="8.88671875" style="35"/>
    <col min="11777" max="11777" width="87.33203125" style="35" customWidth="1"/>
    <col min="11778" max="12032" width="8.88671875" style="35"/>
    <col min="12033" max="12033" width="87.33203125" style="35" customWidth="1"/>
    <col min="12034" max="12288" width="8.88671875" style="35"/>
    <col min="12289" max="12289" width="87.33203125" style="35" customWidth="1"/>
    <col min="12290" max="12544" width="8.88671875" style="35"/>
    <col min="12545" max="12545" width="87.33203125" style="35" customWidth="1"/>
    <col min="12546" max="12800" width="8.88671875" style="35"/>
    <col min="12801" max="12801" width="87.33203125" style="35" customWidth="1"/>
    <col min="12802" max="13056" width="8.88671875" style="35"/>
    <col min="13057" max="13057" width="87.33203125" style="35" customWidth="1"/>
    <col min="13058" max="13312" width="8.88671875" style="35"/>
    <col min="13313" max="13313" width="87.33203125" style="35" customWidth="1"/>
    <col min="13314" max="13568" width="8.88671875" style="35"/>
    <col min="13569" max="13569" width="87.33203125" style="35" customWidth="1"/>
    <col min="13570" max="13824" width="8.88671875" style="35"/>
    <col min="13825" max="13825" width="87.33203125" style="35" customWidth="1"/>
    <col min="13826" max="14080" width="8.88671875" style="35"/>
    <col min="14081" max="14081" width="87.33203125" style="35" customWidth="1"/>
    <col min="14082" max="14336" width="8.88671875" style="35"/>
    <col min="14337" max="14337" width="87.33203125" style="35" customWidth="1"/>
    <col min="14338" max="14592" width="8.88671875" style="35"/>
    <col min="14593" max="14593" width="87.33203125" style="35" customWidth="1"/>
    <col min="14594" max="14848" width="8.88671875" style="35"/>
    <col min="14849" max="14849" width="87.33203125" style="35" customWidth="1"/>
    <col min="14850" max="15104" width="8.88671875" style="35"/>
    <col min="15105" max="15105" width="87.33203125" style="35" customWidth="1"/>
    <col min="15106" max="15360" width="8.88671875" style="35"/>
    <col min="15361" max="15361" width="87.33203125" style="35" customWidth="1"/>
    <col min="15362" max="15616" width="8.88671875" style="35"/>
    <col min="15617" max="15617" width="87.33203125" style="35" customWidth="1"/>
    <col min="15618" max="15872" width="8.88671875" style="35"/>
    <col min="15873" max="15873" width="87.33203125" style="35" customWidth="1"/>
    <col min="15874" max="16128" width="8.88671875" style="35"/>
    <col min="16129" max="16129" width="87.33203125" style="35" customWidth="1"/>
    <col min="16130" max="16384" width="8.88671875" style="35"/>
  </cols>
  <sheetData>
    <row r="1" spans="1:1" ht="55.2" customHeight="1" x14ac:dyDescent="0.25">
      <c r="A1" s="34"/>
    </row>
    <row r="2" spans="1:1" x14ac:dyDescent="0.25">
      <c r="A2" s="34"/>
    </row>
    <row r="3" spans="1:1" x14ac:dyDescent="0.25">
      <c r="A3" s="36" t="s">
        <v>68</v>
      </c>
    </row>
    <row r="4" spans="1:1" ht="409.6" customHeight="1" x14ac:dyDescent="0.25">
      <c r="A4" s="37" t="s">
        <v>196</v>
      </c>
    </row>
  </sheetData>
  <sheetProtection algorithmName="SHA-512" hashValue="hAYqbwFWeOdpi8l3tLzqvGi1Zd6YF0YBaeBX1hNmb41xnMBo3FiHe14aDKBwVwxXRaj0wUruEu2QhEIolV0l1A==" saltValue="Ey3sVhw6AraaJFqypp4CPQ==" spinCount="100000" sheet="1" objects="1" scenarios="1"/>
  <pageMargins left="0.7" right="0.7"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E428-C69A-49B3-AC94-A4B62DB75EF1}">
  <sheetPr>
    <tabColor rgb="FF92D050"/>
  </sheetPr>
  <dimension ref="A1:AP210"/>
  <sheetViews>
    <sheetView zoomScale="115" zoomScaleNormal="115" zoomScaleSheetLayoutView="130" workbookViewId="0">
      <pane ySplit="6" topLeftCell="A7" activePane="bottomLeft" state="frozen"/>
      <selection pane="bottomLeft" activeCell="E12" sqref="E12:G12"/>
    </sheetView>
  </sheetViews>
  <sheetFormatPr defaultColWidth="8.88671875" defaultRowHeight="13.8" x14ac:dyDescent="0.25"/>
  <cols>
    <col min="1" max="22" width="3.6640625" style="20" customWidth="1"/>
    <col min="23" max="23" width="1.109375" style="20" customWidth="1"/>
    <col min="24" max="27" width="3.6640625" style="20" customWidth="1"/>
    <col min="28" max="16384" width="8.88671875" style="20"/>
  </cols>
  <sheetData>
    <row r="1" spans="1:39" s="19" customFormat="1" ht="41.4" customHeight="1" thickTop="1" x14ac:dyDescent="0.25">
      <c r="A1" s="121" t="s">
        <v>69</v>
      </c>
      <c r="B1" s="122"/>
      <c r="C1" s="122"/>
      <c r="D1" s="122"/>
      <c r="E1" s="122"/>
      <c r="F1" s="122"/>
      <c r="G1" s="122"/>
      <c r="H1" s="122"/>
      <c r="I1" s="122"/>
      <c r="J1" s="122"/>
      <c r="K1" s="103" t="s">
        <v>73</v>
      </c>
      <c r="L1" s="104"/>
      <c r="M1" s="105"/>
      <c r="N1" s="103" t="s">
        <v>58</v>
      </c>
      <c r="O1" s="104"/>
      <c r="P1" s="104"/>
      <c r="Q1" s="104"/>
      <c r="R1" s="105"/>
      <c r="S1" s="103" t="s">
        <v>59</v>
      </c>
      <c r="T1" s="104"/>
      <c r="U1" s="104"/>
      <c r="V1" s="128"/>
    </row>
    <row r="2" spans="1:39" ht="14.4" customHeight="1" x14ac:dyDescent="0.25">
      <c r="A2" s="132" t="s">
        <v>70</v>
      </c>
      <c r="B2" s="133"/>
      <c r="C2" s="133"/>
      <c r="D2" s="133"/>
      <c r="E2" s="133"/>
      <c r="F2" s="133"/>
      <c r="G2" s="133"/>
      <c r="H2" s="133"/>
      <c r="I2" s="133"/>
      <c r="J2" s="133"/>
      <c r="K2" s="106">
        <f>IFERROR(SUM(S2/1.2),"£0.00")</f>
        <v>0</v>
      </c>
      <c r="L2" s="107"/>
      <c r="M2" s="125"/>
      <c r="N2" s="106">
        <f>SUM(K2*Q2)</f>
        <v>0</v>
      </c>
      <c r="O2" s="107"/>
      <c r="P2" s="107"/>
      <c r="Q2" s="116">
        <v>0.2</v>
      </c>
      <c r="R2" s="117"/>
      <c r="S2" s="106" t="str">
        <f>IFERROR(SUM(B32*N32),"£0.00")</f>
        <v>£0.00</v>
      </c>
      <c r="T2" s="107"/>
      <c r="U2" s="107"/>
      <c r="V2" s="118"/>
      <c r="W2" s="19"/>
    </row>
    <row r="3" spans="1:39" ht="14.4" customHeight="1" x14ac:dyDescent="0.25">
      <c r="A3" s="132" t="s">
        <v>71</v>
      </c>
      <c r="B3" s="133"/>
      <c r="C3" s="133"/>
      <c r="D3" s="133"/>
      <c r="E3" s="133"/>
      <c r="F3" s="133"/>
      <c r="G3" s="133"/>
      <c r="H3" s="133"/>
      <c r="I3" s="133"/>
      <c r="J3" s="133"/>
      <c r="K3" s="106">
        <f>SUM(Y87:Z93)/1.2</f>
        <v>0</v>
      </c>
      <c r="L3" s="107"/>
      <c r="M3" s="125"/>
      <c r="N3" s="106">
        <f>SUM(K3*Q3)</f>
        <v>0</v>
      </c>
      <c r="O3" s="107"/>
      <c r="P3" s="107"/>
      <c r="Q3" s="116">
        <v>0.2</v>
      </c>
      <c r="R3" s="117"/>
      <c r="S3" s="106">
        <f>SUM(K3:P3)</f>
        <v>0</v>
      </c>
      <c r="T3" s="107"/>
      <c r="U3" s="107"/>
      <c r="V3" s="118"/>
      <c r="W3" s="19"/>
    </row>
    <row r="4" spans="1:39" ht="14.4" customHeight="1" x14ac:dyDescent="0.25">
      <c r="A4" s="132" t="s">
        <v>139</v>
      </c>
      <c r="B4" s="133"/>
      <c r="C4" s="133"/>
      <c r="D4" s="133"/>
      <c r="E4" s="133"/>
      <c r="F4" s="133"/>
      <c r="G4" s="133"/>
      <c r="H4" s="133"/>
      <c r="I4" s="133"/>
      <c r="J4" s="133"/>
      <c r="K4" s="106">
        <f>SUM(K2:M3)*12.5%</f>
        <v>0</v>
      </c>
      <c r="L4" s="107"/>
      <c r="M4" s="125"/>
      <c r="N4" s="106">
        <f>SUM(K4*Q4)</f>
        <v>0</v>
      </c>
      <c r="O4" s="107"/>
      <c r="P4" s="107"/>
      <c r="Q4" s="116">
        <v>0.2</v>
      </c>
      <c r="R4" s="117"/>
      <c r="S4" s="106">
        <f>SUM(K4:P4)</f>
        <v>0</v>
      </c>
      <c r="T4" s="107"/>
      <c r="U4" s="107"/>
      <c r="V4" s="118"/>
      <c r="W4" s="19"/>
    </row>
    <row r="5" spans="1:39" ht="14.4" customHeight="1" x14ac:dyDescent="0.25">
      <c r="A5" s="119" t="s">
        <v>140</v>
      </c>
      <c r="B5" s="120"/>
      <c r="C5" s="120"/>
      <c r="D5" s="120"/>
      <c r="E5" s="120"/>
      <c r="F5" s="120"/>
      <c r="G5" s="120"/>
      <c r="H5" s="120"/>
      <c r="I5" s="120"/>
      <c r="J5" s="120"/>
      <c r="K5" s="106">
        <f>SUM(Y140:Z146,AC163:AE169)/1.2</f>
        <v>0</v>
      </c>
      <c r="L5" s="107"/>
      <c r="M5" s="125"/>
      <c r="N5" s="106">
        <f>SUM(K5*Q5)</f>
        <v>0</v>
      </c>
      <c r="O5" s="107"/>
      <c r="P5" s="107"/>
      <c r="Q5" s="116">
        <v>0.2</v>
      </c>
      <c r="R5" s="117"/>
      <c r="S5" s="106">
        <f>SUM(K5:P5)</f>
        <v>0</v>
      </c>
      <c r="T5" s="107"/>
      <c r="U5" s="107"/>
      <c r="V5" s="118"/>
      <c r="W5" s="19"/>
    </row>
    <row r="6" spans="1:39" ht="15" customHeight="1" thickBot="1" x14ac:dyDescent="0.3">
      <c r="A6" s="134" t="s">
        <v>72</v>
      </c>
      <c r="B6" s="135"/>
      <c r="C6" s="135"/>
      <c r="D6" s="135"/>
      <c r="E6" s="135"/>
      <c r="F6" s="135"/>
      <c r="G6" s="135"/>
      <c r="H6" s="135"/>
      <c r="I6" s="135"/>
      <c r="J6" s="135"/>
      <c r="K6" s="108">
        <f>SUM(K2:M5)</f>
        <v>0</v>
      </c>
      <c r="L6" s="109"/>
      <c r="M6" s="110"/>
      <c r="N6" s="108">
        <f>SUM(N2:P5)</f>
        <v>0</v>
      </c>
      <c r="O6" s="109"/>
      <c r="P6" s="110"/>
      <c r="Q6" s="108"/>
      <c r="R6" s="109"/>
      <c r="S6" s="129">
        <f>SUM(S2:V5)</f>
        <v>0</v>
      </c>
      <c r="T6" s="130"/>
      <c r="U6" s="130"/>
      <c r="V6" s="131"/>
      <c r="W6" s="19"/>
    </row>
    <row r="7" spans="1:39" ht="30" customHeight="1" thickTop="1" x14ac:dyDescent="0.25">
      <c r="A7" s="136" t="s">
        <v>257</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D7" s="21"/>
    </row>
    <row r="8" spans="1:39" ht="13.95" customHeight="1" x14ac:dyDescent="0.25">
      <c r="A8" s="126" t="s">
        <v>113</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row>
    <row r="9" spans="1:39" ht="21" customHeight="1" x14ac:dyDescent="0.25">
      <c r="A9" s="111" t="s">
        <v>44</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39"/>
      <c r="AC9" s="39"/>
      <c r="AD9" s="39"/>
      <c r="AE9" s="39"/>
      <c r="AF9" s="39"/>
      <c r="AG9" s="39"/>
      <c r="AH9" s="39"/>
      <c r="AI9" s="39"/>
      <c r="AJ9" s="39"/>
      <c r="AK9" s="39"/>
      <c r="AL9" s="39"/>
      <c r="AM9" s="39"/>
    </row>
    <row r="10" spans="1:39" ht="3" customHeight="1" x14ac:dyDescent="0.2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39"/>
      <c r="AC10" s="39"/>
      <c r="AD10" s="39"/>
      <c r="AE10" s="39"/>
      <c r="AF10" s="39"/>
      <c r="AG10" s="39"/>
      <c r="AH10" s="39"/>
      <c r="AI10" s="39"/>
      <c r="AJ10" s="39"/>
      <c r="AK10" s="39"/>
      <c r="AL10" s="39"/>
      <c r="AM10" s="39"/>
    </row>
    <row r="11" spans="1:39" ht="13.95" customHeight="1" thickBot="1" x14ac:dyDescent="0.3">
      <c r="A11" s="22"/>
      <c r="B11" s="25" t="s">
        <v>0</v>
      </c>
      <c r="C11" s="28"/>
      <c r="D11" s="28"/>
      <c r="E11" s="25" t="s">
        <v>1</v>
      </c>
      <c r="F11" s="28"/>
      <c r="G11" s="28"/>
      <c r="H11" s="28"/>
      <c r="I11" s="25" t="s">
        <v>2</v>
      </c>
      <c r="J11" s="28"/>
      <c r="K11" s="28"/>
      <c r="L11" s="28"/>
      <c r="M11" s="28"/>
      <c r="N11" s="28"/>
      <c r="O11" s="28"/>
      <c r="P11" s="28"/>
      <c r="Q11" s="28"/>
      <c r="R11" s="25" t="s">
        <v>114</v>
      </c>
      <c r="S11" s="28"/>
      <c r="T11" s="28"/>
      <c r="U11" s="28"/>
      <c r="V11" s="28"/>
      <c r="W11" s="28"/>
      <c r="X11" s="28"/>
      <c r="Y11" s="28"/>
      <c r="Z11" s="28"/>
      <c r="AA11" s="28"/>
      <c r="AB11" s="39"/>
      <c r="AC11" s="39"/>
      <c r="AD11" s="39"/>
      <c r="AE11" s="39"/>
      <c r="AF11" s="39"/>
      <c r="AG11" s="39"/>
      <c r="AH11" s="39"/>
      <c r="AI11" s="39"/>
      <c r="AJ11" s="39"/>
      <c r="AK11" s="39"/>
      <c r="AL11" s="39"/>
      <c r="AM11" s="39"/>
    </row>
    <row r="12" spans="1:39" ht="13.95" customHeight="1" thickBot="1" x14ac:dyDescent="0.3">
      <c r="A12" s="22"/>
      <c r="B12" s="138"/>
      <c r="C12" s="139"/>
      <c r="D12" s="28"/>
      <c r="E12" s="140" t="s">
        <v>102</v>
      </c>
      <c r="F12" s="140"/>
      <c r="G12" s="140"/>
      <c r="H12" s="28"/>
      <c r="I12" s="127"/>
      <c r="J12" s="127"/>
      <c r="K12" s="127"/>
      <c r="L12" s="127"/>
      <c r="M12" s="127"/>
      <c r="N12" s="127"/>
      <c r="O12" s="127"/>
      <c r="P12" s="127"/>
      <c r="Q12" s="28"/>
      <c r="R12" s="127"/>
      <c r="S12" s="127"/>
      <c r="T12" s="127"/>
      <c r="U12" s="127"/>
      <c r="V12" s="127"/>
      <c r="W12" s="127"/>
      <c r="X12" s="127"/>
      <c r="Y12" s="127"/>
      <c r="Z12" s="127"/>
      <c r="AA12" s="28"/>
      <c r="AB12" s="39"/>
      <c r="AC12" s="39"/>
      <c r="AD12" s="39"/>
      <c r="AE12" s="39"/>
      <c r="AF12" s="39"/>
      <c r="AG12" s="39"/>
      <c r="AH12" s="39"/>
      <c r="AI12" s="39"/>
      <c r="AJ12" s="39"/>
      <c r="AK12" s="39"/>
      <c r="AL12" s="39"/>
      <c r="AM12" s="39"/>
    </row>
    <row r="13" spans="1:39" ht="3" customHeight="1" x14ac:dyDescent="0.2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39"/>
      <c r="AC13" s="39"/>
      <c r="AD13" s="39"/>
      <c r="AE13" s="39"/>
      <c r="AF13" s="39"/>
      <c r="AG13" s="39"/>
      <c r="AH13" s="39"/>
      <c r="AI13" s="39"/>
      <c r="AJ13" s="39"/>
      <c r="AK13" s="39"/>
      <c r="AL13" s="39"/>
      <c r="AM13" s="39"/>
    </row>
    <row r="14" spans="1:39" ht="13.95" customHeight="1" x14ac:dyDescent="0.25">
      <c r="A14" s="22"/>
      <c r="B14" s="25" t="s">
        <v>82</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39"/>
      <c r="AC14" s="39"/>
      <c r="AD14" s="39"/>
      <c r="AE14" s="39"/>
      <c r="AF14" s="39"/>
      <c r="AG14" s="39"/>
      <c r="AH14" s="39"/>
      <c r="AI14" s="39"/>
      <c r="AJ14" s="39"/>
      <c r="AK14" s="39"/>
      <c r="AL14" s="39"/>
      <c r="AM14" s="39"/>
    </row>
    <row r="15" spans="1:39" ht="13.95" customHeight="1" x14ac:dyDescent="0.25">
      <c r="A15" s="22"/>
      <c r="B15" s="23" t="s">
        <v>46</v>
      </c>
      <c r="C15" s="28"/>
      <c r="D15" s="28"/>
      <c r="E15" s="28"/>
      <c r="F15" s="23" t="s">
        <v>45</v>
      </c>
      <c r="G15" s="28"/>
      <c r="H15" s="28"/>
      <c r="I15" s="28"/>
      <c r="J15" s="28"/>
      <c r="K15" s="28"/>
      <c r="L15" s="28"/>
      <c r="M15" s="95" t="s">
        <v>101</v>
      </c>
      <c r="N15" s="95"/>
      <c r="O15" s="95"/>
      <c r="P15" s="95"/>
      <c r="Q15" s="95"/>
      <c r="R15" s="95"/>
      <c r="S15" s="95"/>
      <c r="T15" s="95"/>
      <c r="U15" s="95"/>
      <c r="V15" s="95"/>
      <c r="W15" s="95"/>
      <c r="X15" s="95"/>
      <c r="Y15" s="95"/>
      <c r="Z15" s="95"/>
      <c r="AA15" s="28"/>
      <c r="AB15" s="39"/>
      <c r="AC15" s="39"/>
      <c r="AD15" s="39"/>
      <c r="AE15" s="39"/>
      <c r="AF15" s="39"/>
      <c r="AG15" s="39"/>
      <c r="AH15" s="39"/>
      <c r="AI15" s="39"/>
      <c r="AJ15" s="39"/>
      <c r="AK15" s="39"/>
      <c r="AL15" s="39"/>
      <c r="AM15" s="39"/>
    </row>
    <row r="16" spans="1:39" ht="13.95" customHeight="1" x14ac:dyDescent="0.25">
      <c r="A16" s="22"/>
      <c r="B16" s="137"/>
      <c r="C16" s="137"/>
      <c r="D16" s="28"/>
      <c r="E16" s="28"/>
      <c r="F16" s="137"/>
      <c r="G16" s="137"/>
      <c r="H16" s="28"/>
      <c r="I16" s="28"/>
      <c r="J16" s="28"/>
      <c r="K16" s="28"/>
      <c r="L16" s="28"/>
      <c r="M16" s="95"/>
      <c r="N16" s="95"/>
      <c r="O16" s="95"/>
      <c r="P16" s="95"/>
      <c r="Q16" s="95"/>
      <c r="R16" s="95"/>
      <c r="S16" s="95"/>
      <c r="T16" s="95"/>
      <c r="U16" s="95"/>
      <c r="V16" s="95"/>
      <c r="W16" s="95"/>
      <c r="X16" s="95"/>
      <c r="Y16" s="95"/>
      <c r="Z16" s="95"/>
      <c r="AA16" s="28"/>
      <c r="AB16" s="39"/>
      <c r="AC16" s="39"/>
      <c r="AD16" s="39"/>
      <c r="AE16" s="39"/>
      <c r="AF16" s="39"/>
      <c r="AG16" s="39"/>
      <c r="AH16" s="39"/>
      <c r="AI16" s="39"/>
      <c r="AJ16" s="39"/>
      <c r="AK16" s="39"/>
      <c r="AL16" s="39"/>
      <c r="AM16" s="39"/>
    </row>
    <row r="17" spans="1:42" ht="3" customHeight="1" x14ac:dyDescent="0.2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39"/>
      <c r="AC17" s="39"/>
      <c r="AD17" s="39"/>
      <c r="AE17" s="39"/>
      <c r="AF17" s="39"/>
      <c r="AG17" s="39"/>
      <c r="AH17" s="39"/>
      <c r="AI17" s="39"/>
      <c r="AJ17" s="39"/>
      <c r="AK17" s="39"/>
      <c r="AL17" s="39"/>
      <c r="AM17" s="39"/>
    </row>
    <row r="18" spans="1:42" ht="13.95" customHeight="1" x14ac:dyDescent="0.25">
      <c r="A18" s="22"/>
      <c r="B18" s="25" t="s">
        <v>47</v>
      </c>
      <c r="C18" s="28"/>
      <c r="D18" s="28"/>
      <c r="E18" s="28"/>
      <c r="F18" s="28"/>
      <c r="G18" s="28"/>
      <c r="H18" s="28"/>
      <c r="I18" s="25" t="s">
        <v>3</v>
      </c>
      <c r="J18" s="28"/>
      <c r="K18" s="28"/>
      <c r="L18" s="28"/>
      <c r="M18" s="28"/>
      <c r="N18" s="25" t="s">
        <v>4</v>
      </c>
      <c r="O18" s="28"/>
      <c r="P18" s="28"/>
      <c r="Q18" s="28"/>
      <c r="R18" s="28"/>
      <c r="S18" s="28"/>
      <c r="T18" s="28"/>
      <c r="U18" s="28"/>
      <c r="V18" s="28"/>
      <c r="W18" s="28"/>
      <c r="X18" s="124" t="s">
        <v>255</v>
      </c>
      <c r="Y18" s="124"/>
      <c r="Z18" s="124"/>
      <c r="AA18" s="76"/>
      <c r="AB18" s="39"/>
      <c r="AC18" s="39"/>
      <c r="AD18" s="39"/>
      <c r="AE18" s="39"/>
      <c r="AF18" s="39"/>
      <c r="AG18" s="39"/>
      <c r="AH18" s="39"/>
      <c r="AI18" s="39"/>
      <c r="AJ18" s="39"/>
      <c r="AK18" s="39"/>
      <c r="AL18" s="39"/>
      <c r="AM18" s="39"/>
    </row>
    <row r="19" spans="1:42" ht="13.95" customHeight="1" x14ac:dyDescent="0.25">
      <c r="A19" s="22"/>
      <c r="B19" s="127"/>
      <c r="C19" s="127"/>
      <c r="D19" s="127"/>
      <c r="E19" s="127"/>
      <c r="F19" s="127"/>
      <c r="G19" s="127"/>
      <c r="H19" s="28"/>
      <c r="I19" s="127"/>
      <c r="J19" s="127"/>
      <c r="K19" s="127"/>
      <c r="L19" s="127"/>
      <c r="M19" s="28"/>
      <c r="N19" s="127"/>
      <c r="O19" s="127"/>
      <c r="P19" s="127"/>
      <c r="Q19" s="127"/>
      <c r="R19" s="127"/>
      <c r="S19" s="127"/>
      <c r="T19" s="127"/>
      <c r="U19" s="127"/>
      <c r="V19" s="127"/>
      <c r="W19" s="28"/>
      <c r="X19" s="124"/>
      <c r="Y19" s="124"/>
      <c r="Z19" s="124"/>
      <c r="AA19" s="75"/>
      <c r="AB19" s="77"/>
      <c r="AC19" s="77"/>
      <c r="AD19" s="77"/>
      <c r="AE19" s="77"/>
      <c r="AF19" s="77"/>
      <c r="AG19" s="77"/>
      <c r="AH19" s="77"/>
      <c r="AI19" s="77"/>
      <c r="AJ19" s="77"/>
      <c r="AK19" s="77"/>
      <c r="AL19" s="77"/>
      <c r="AM19" s="39"/>
    </row>
    <row r="20" spans="1:42" ht="3" customHeight="1" x14ac:dyDescent="0.2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39"/>
      <c r="AC20" s="39"/>
      <c r="AD20" s="39"/>
      <c r="AE20" s="39"/>
      <c r="AF20" s="39"/>
      <c r="AG20" s="39"/>
      <c r="AH20" s="39"/>
      <c r="AI20" s="39"/>
      <c r="AJ20" s="39"/>
      <c r="AK20" s="39"/>
      <c r="AL20" s="39"/>
      <c r="AM20" s="39"/>
    </row>
    <row r="21" spans="1:42" ht="21" customHeight="1" x14ac:dyDescent="0.25">
      <c r="A21" s="111" t="s">
        <v>42</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77"/>
      <c r="AC21" s="77"/>
      <c r="AD21" s="77"/>
      <c r="AE21" s="77"/>
      <c r="AF21" s="77"/>
      <c r="AG21" s="77"/>
      <c r="AH21" s="77"/>
      <c r="AI21" s="77"/>
      <c r="AJ21" s="77"/>
      <c r="AK21" s="77"/>
      <c r="AL21" s="77"/>
      <c r="AM21" s="39"/>
    </row>
    <row r="22" spans="1:42" ht="3" customHeight="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77"/>
      <c r="AC22" s="77"/>
      <c r="AD22" s="77"/>
      <c r="AE22" s="77"/>
      <c r="AF22" s="77"/>
      <c r="AG22" s="77"/>
      <c r="AH22" s="77"/>
      <c r="AI22" s="77"/>
      <c r="AJ22" s="77"/>
      <c r="AK22" s="77"/>
      <c r="AL22" s="77"/>
      <c r="AM22" s="39"/>
    </row>
    <row r="23" spans="1:42" ht="13.95" customHeight="1" x14ac:dyDescent="0.25">
      <c r="A23" s="28"/>
      <c r="B23" s="25" t="s">
        <v>38</v>
      </c>
      <c r="C23" s="28"/>
      <c r="D23" s="28"/>
      <c r="E23" s="28"/>
      <c r="F23" s="25" t="s">
        <v>39</v>
      </c>
      <c r="G23" s="28"/>
      <c r="H23" s="28"/>
      <c r="I23" s="28"/>
      <c r="J23" s="25" t="s">
        <v>48</v>
      </c>
      <c r="K23" s="28"/>
      <c r="L23" s="28"/>
      <c r="M23" s="28"/>
      <c r="N23" s="28"/>
      <c r="O23" s="28"/>
      <c r="P23" s="28"/>
      <c r="Q23" s="28"/>
      <c r="R23" s="28"/>
      <c r="S23" s="28"/>
      <c r="T23" s="28"/>
      <c r="U23" s="28"/>
      <c r="V23" s="28"/>
      <c r="W23" s="28"/>
      <c r="X23" s="28"/>
      <c r="Y23" s="28"/>
      <c r="Z23" s="28"/>
      <c r="AA23" s="28"/>
      <c r="AB23" s="77"/>
      <c r="AC23" s="77"/>
      <c r="AD23" s="77"/>
      <c r="AE23" s="77"/>
      <c r="AF23" s="77"/>
      <c r="AG23" s="77"/>
      <c r="AH23" s="77"/>
      <c r="AI23" s="77"/>
      <c r="AJ23" s="77"/>
      <c r="AK23" s="77"/>
      <c r="AL23" s="77"/>
      <c r="AM23" s="39"/>
    </row>
    <row r="24" spans="1:42" ht="13.95" customHeight="1" x14ac:dyDescent="0.25">
      <c r="A24" s="28"/>
      <c r="B24" s="123" t="s">
        <v>103</v>
      </c>
      <c r="C24" s="123"/>
      <c r="D24" s="28"/>
      <c r="E24" s="28"/>
      <c r="F24" s="123" t="s">
        <v>103</v>
      </c>
      <c r="G24" s="123"/>
      <c r="H24" s="28"/>
      <c r="I24" s="28"/>
      <c r="J24" s="123" t="s">
        <v>103</v>
      </c>
      <c r="K24" s="123"/>
      <c r="L24" s="28"/>
      <c r="M24" s="95" t="s">
        <v>267</v>
      </c>
      <c r="N24" s="95"/>
      <c r="O24" s="95"/>
      <c r="P24" s="95"/>
      <c r="Q24" s="95"/>
      <c r="R24" s="95"/>
      <c r="S24" s="95"/>
      <c r="T24" s="95"/>
      <c r="U24" s="95"/>
      <c r="V24" s="95"/>
      <c r="W24" s="95"/>
      <c r="X24" s="95"/>
      <c r="Y24" s="95"/>
      <c r="Z24" s="95"/>
      <c r="AA24" s="28"/>
      <c r="AB24" s="77"/>
      <c r="AC24" s="77"/>
      <c r="AD24" s="77"/>
      <c r="AE24" s="77"/>
      <c r="AF24" s="77"/>
      <c r="AG24" s="77"/>
      <c r="AH24" s="77"/>
      <c r="AI24" s="77"/>
      <c r="AJ24" s="77"/>
      <c r="AK24" s="77"/>
      <c r="AL24" s="77"/>
      <c r="AM24" s="39"/>
    </row>
    <row r="25" spans="1:42" ht="3" customHeight="1" x14ac:dyDescent="0.25">
      <c r="A25" s="28"/>
      <c r="B25" s="28"/>
      <c r="C25" s="28"/>
      <c r="D25" s="28"/>
      <c r="E25" s="28"/>
      <c r="F25" s="28"/>
      <c r="G25" s="28"/>
      <c r="H25" s="28"/>
      <c r="I25" s="28"/>
      <c r="J25" s="28"/>
      <c r="K25" s="28"/>
      <c r="L25" s="28"/>
      <c r="M25" s="95"/>
      <c r="N25" s="95"/>
      <c r="O25" s="95"/>
      <c r="P25" s="95"/>
      <c r="Q25" s="95"/>
      <c r="R25" s="95"/>
      <c r="S25" s="95"/>
      <c r="T25" s="95"/>
      <c r="U25" s="95"/>
      <c r="V25" s="95"/>
      <c r="W25" s="95"/>
      <c r="X25" s="95"/>
      <c r="Y25" s="95"/>
      <c r="Z25" s="95"/>
      <c r="AA25" s="28"/>
      <c r="AB25" s="77"/>
      <c r="AC25" s="77"/>
      <c r="AD25" s="77"/>
      <c r="AE25" s="77"/>
      <c r="AF25" s="77"/>
      <c r="AG25" s="77"/>
      <c r="AH25" s="77"/>
      <c r="AI25" s="77"/>
      <c r="AJ25" s="77"/>
      <c r="AK25" s="77"/>
      <c r="AL25" s="77"/>
      <c r="AM25" s="39"/>
    </row>
    <row r="26" spans="1:42" ht="13.95" customHeight="1" x14ac:dyDescent="0.25">
      <c r="A26" s="28"/>
      <c r="B26" s="25" t="s">
        <v>40</v>
      </c>
      <c r="C26" s="28"/>
      <c r="D26" s="28"/>
      <c r="E26" s="28"/>
      <c r="F26" s="25" t="s">
        <v>43</v>
      </c>
      <c r="G26" s="28"/>
      <c r="H26" s="28"/>
      <c r="I26" s="28"/>
      <c r="J26" s="25" t="s">
        <v>41</v>
      </c>
      <c r="K26" s="28"/>
      <c r="L26" s="28"/>
      <c r="M26" s="95"/>
      <c r="N26" s="95"/>
      <c r="O26" s="95"/>
      <c r="P26" s="95"/>
      <c r="Q26" s="95"/>
      <c r="R26" s="95"/>
      <c r="S26" s="95"/>
      <c r="T26" s="95"/>
      <c r="U26" s="95"/>
      <c r="V26" s="95"/>
      <c r="W26" s="95"/>
      <c r="X26" s="95"/>
      <c r="Y26" s="95"/>
      <c r="Z26" s="95"/>
      <c r="AA26" s="28"/>
      <c r="AB26" s="77"/>
      <c r="AC26" s="77"/>
      <c r="AD26" s="77"/>
      <c r="AE26" s="77"/>
      <c r="AF26" s="77"/>
      <c r="AG26" s="77"/>
      <c r="AH26" s="77"/>
      <c r="AI26" s="77"/>
      <c r="AJ26" s="77"/>
      <c r="AK26" s="77"/>
      <c r="AL26" s="77"/>
      <c r="AM26" s="39"/>
      <c r="AN26" s="39"/>
      <c r="AO26" s="39"/>
      <c r="AP26" s="39"/>
    </row>
    <row r="27" spans="1:42" ht="13.95" customHeight="1" x14ac:dyDescent="0.25">
      <c r="A27" s="28"/>
      <c r="B27" s="123" t="s">
        <v>103</v>
      </c>
      <c r="C27" s="123"/>
      <c r="D27" s="28"/>
      <c r="E27" s="28"/>
      <c r="F27" s="123" t="s">
        <v>103</v>
      </c>
      <c r="G27" s="123"/>
      <c r="H27" s="28"/>
      <c r="I27" s="28"/>
      <c r="J27" s="123" t="s">
        <v>103</v>
      </c>
      <c r="K27" s="123"/>
      <c r="L27" s="28"/>
      <c r="M27" s="95"/>
      <c r="N27" s="95"/>
      <c r="O27" s="95"/>
      <c r="P27" s="95"/>
      <c r="Q27" s="95"/>
      <c r="R27" s="95"/>
      <c r="S27" s="95"/>
      <c r="T27" s="95"/>
      <c r="U27" s="95"/>
      <c r="V27" s="95"/>
      <c r="W27" s="95"/>
      <c r="X27" s="95"/>
      <c r="Y27" s="95"/>
      <c r="Z27" s="95"/>
      <c r="AA27" s="28"/>
      <c r="AB27" s="77"/>
      <c r="AC27" s="77"/>
      <c r="AD27" s="77"/>
      <c r="AE27" s="77"/>
      <c r="AF27" s="77"/>
      <c r="AG27" s="77"/>
      <c r="AH27" s="77"/>
      <c r="AI27" s="77"/>
      <c r="AJ27" s="77"/>
      <c r="AK27" s="77"/>
      <c r="AL27" s="77"/>
      <c r="AM27" s="39"/>
      <c r="AN27" s="39"/>
      <c r="AO27" s="39"/>
      <c r="AP27" s="39"/>
    </row>
    <row r="28" spans="1:42" ht="3" customHeight="1"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39"/>
      <c r="AC28" s="39"/>
      <c r="AD28" s="39"/>
      <c r="AE28" s="39"/>
      <c r="AF28" s="39"/>
      <c r="AG28" s="39"/>
      <c r="AH28" s="39"/>
      <c r="AI28" s="39"/>
      <c r="AJ28" s="39"/>
      <c r="AK28" s="39"/>
      <c r="AL28" s="39"/>
      <c r="AM28" s="39"/>
    </row>
    <row r="29" spans="1:42" ht="21" customHeight="1" x14ac:dyDescent="0.25">
      <c r="A29" s="111" t="s">
        <v>256</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77"/>
      <c r="AC29" s="77"/>
      <c r="AD29" s="77"/>
      <c r="AE29" s="77"/>
      <c r="AF29" s="78"/>
      <c r="AG29" s="77"/>
      <c r="AH29" s="77"/>
      <c r="AI29" s="77"/>
      <c r="AJ29" s="77"/>
      <c r="AK29" s="77"/>
      <c r="AL29" s="77"/>
      <c r="AM29" s="39"/>
      <c r="AN29" s="39"/>
      <c r="AO29" s="39"/>
      <c r="AP29" s="39"/>
    </row>
    <row r="30" spans="1:42" ht="3"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77"/>
      <c r="AC30" s="77"/>
      <c r="AD30" s="77"/>
      <c r="AE30" s="83"/>
      <c r="AF30" s="77"/>
      <c r="AG30" s="77"/>
      <c r="AH30" s="77"/>
      <c r="AI30" s="77"/>
      <c r="AJ30" s="77"/>
      <c r="AK30" s="77"/>
      <c r="AL30" s="77"/>
      <c r="AM30" s="39"/>
      <c r="AN30" s="39"/>
      <c r="AO30" s="39"/>
      <c r="AP30" s="39"/>
    </row>
    <row r="31" spans="1:42" ht="13.95" customHeight="1" thickBot="1" x14ac:dyDescent="0.3">
      <c r="A31" s="25"/>
      <c r="B31" s="25" t="s">
        <v>75</v>
      </c>
      <c r="C31" s="25"/>
      <c r="D31" s="25"/>
      <c r="E31" s="25"/>
      <c r="F31" s="25"/>
      <c r="G31" s="25" t="s">
        <v>268</v>
      </c>
      <c r="H31" s="28"/>
      <c r="I31" s="28"/>
      <c r="J31" s="28"/>
      <c r="K31" s="28"/>
      <c r="L31" s="28"/>
      <c r="M31" s="28"/>
      <c r="N31" s="25"/>
      <c r="O31" s="95" t="s">
        <v>275</v>
      </c>
      <c r="P31" s="95"/>
      <c r="Q31" s="95"/>
      <c r="R31" s="95"/>
      <c r="S31" s="95"/>
      <c r="T31" s="95"/>
      <c r="U31" s="95"/>
      <c r="V31" s="95"/>
      <c r="W31" s="95"/>
      <c r="X31" s="95"/>
      <c r="Y31" s="95"/>
      <c r="Z31" s="95"/>
      <c r="AA31" s="29"/>
      <c r="AB31" s="84"/>
      <c r="AC31" s="77"/>
      <c r="AD31" s="77"/>
      <c r="AE31" s="83"/>
      <c r="AF31" s="78"/>
      <c r="AG31" s="78"/>
      <c r="AH31" s="77"/>
      <c r="AI31" s="77"/>
      <c r="AJ31" s="77"/>
      <c r="AK31" s="77"/>
      <c r="AL31" s="77"/>
      <c r="AM31" s="39"/>
      <c r="AN31" s="39"/>
      <c r="AO31" s="39"/>
      <c r="AP31" s="39"/>
    </row>
    <row r="32" spans="1:42" ht="13.95" customHeight="1" thickBot="1" x14ac:dyDescent="0.3">
      <c r="A32" s="28"/>
      <c r="B32" s="144"/>
      <c r="C32" s="145"/>
      <c r="D32" s="28"/>
      <c r="E32" s="28"/>
      <c r="F32" s="28"/>
      <c r="G32" s="92"/>
      <c r="H32" s="93"/>
      <c r="I32" s="93"/>
      <c r="J32" s="93"/>
      <c r="K32" s="93"/>
      <c r="L32" s="93"/>
      <c r="M32" s="94"/>
      <c r="N32" s="85" t="str">
        <f>IFERROR(VLOOKUP($G$32,Data!K13:L16,2,0),"")</f>
        <v/>
      </c>
      <c r="O32" s="95"/>
      <c r="P32" s="95"/>
      <c r="Q32" s="95"/>
      <c r="R32" s="95"/>
      <c r="S32" s="95"/>
      <c r="T32" s="95"/>
      <c r="U32" s="95"/>
      <c r="V32" s="95"/>
      <c r="W32" s="95"/>
      <c r="X32" s="95"/>
      <c r="Y32" s="95"/>
      <c r="Z32" s="95"/>
      <c r="AA32" s="29"/>
      <c r="AB32" s="84"/>
      <c r="AC32" s="77"/>
      <c r="AD32" s="77"/>
      <c r="AE32" s="77"/>
      <c r="AF32" s="78"/>
      <c r="AG32" s="78"/>
      <c r="AH32" s="77"/>
      <c r="AI32" s="77"/>
      <c r="AJ32" s="77"/>
      <c r="AK32" s="77"/>
      <c r="AL32" s="77"/>
      <c r="AM32" s="39"/>
      <c r="AN32" s="39"/>
      <c r="AO32" s="39"/>
      <c r="AP32" s="39"/>
    </row>
    <row r="33" spans="1:42" ht="3"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84"/>
      <c r="AC33" s="77"/>
      <c r="AD33" s="77"/>
      <c r="AE33" s="83"/>
      <c r="AF33" s="77"/>
      <c r="AG33" s="77"/>
      <c r="AH33" s="77"/>
      <c r="AI33" s="77"/>
      <c r="AJ33" s="77"/>
      <c r="AK33" s="77"/>
      <c r="AL33" s="77"/>
      <c r="AM33" s="39"/>
      <c r="AN33" s="39"/>
      <c r="AO33" s="39"/>
      <c r="AP33" s="39"/>
    </row>
    <row r="34" spans="1:42" ht="21" customHeight="1" x14ac:dyDescent="0.25">
      <c r="A34" s="102" t="s">
        <v>291</v>
      </c>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84"/>
      <c r="AC34" s="77"/>
      <c r="AD34" s="77"/>
      <c r="AE34" s="77"/>
      <c r="AF34" s="78"/>
      <c r="AG34" s="78"/>
      <c r="AH34" s="77"/>
      <c r="AI34" s="77"/>
      <c r="AJ34" s="77"/>
      <c r="AK34" s="77"/>
      <c r="AL34" s="77"/>
      <c r="AM34" s="39"/>
      <c r="AN34" s="39"/>
      <c r="AO34" s="39"/>
      <c r="AP34" s="39"/>
    </row>
    <row r="35" spans="1:42" ht="3" customHeight="1"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84"/>
      <c r="AC35" s="39"/>
      <c r="AD35" s="39"/>
      <c r="AE35" s="39"/>
      <c r="AF35" s="39"/>
      <c r="AG35" s="39"/>
      <c r="AH35" s="39"/>
      <c r="AI35" s="39"/>
      <c r="AJ35" s="39"/>
      <c r="AK35" s="39"/>
      <c r="AL35" s="39"/>
      <c r="AM35" s="39"/>
    </row>
    <row r="36" spans="1:42" ht="13.95" customHeight="1" x14ac:dyDescent="0.25">
      <c r="A36" s="25"/>
      <c r="B36" s="95" t="s">
        <v>271</v>
      </c>
      <c r="C36" s="95"/>
      <c r="D36" s="95"/>
      <c r="E36" s="95"/>
      <c r="F36" s="95"/>
      <c r="G36" s="95"/>
      <c r="H36" s="95"/>
      <c r="I36" s="95"/>
      <c r="J36" s="95"/>
      <c r="K36" s="95"/>
      <c r="L36" s="95"/>
      <c r="M36" s="95"/>
      <c r="N36" s="95"/>
      <c r="O36" s="95"/>
      <c r="P36" s="95"/>
      <c r="Q36" s="95"/>
      <c r="R36" s="95"/>
      <c r="S36" s="95"/>
      <c r="T36" s="95"/>
      <c r="U36" s="95"/>
      <c r="V36" s="95"/>
      <c r="W36" s="95"/>
      <c r="X36" s="95"/>
      <c r="Y36" s="95"/>
      <c r="Z36" s="95"/>
      <c r="AA36" s="29"/>
      <c r="AB36" s="84"/>
      <c r="AC36" s="77"/>
      <c r="AD36" s="77"/>
      <c r="AE36" s="77"/>
      <c r="AF36" s="78"/>
      <c r="AG36" s="78"/>
      <c r="AH36" s="77"/>
      <c r="AI36" s="77"/>
      <c r="AJ36" s="77"/>
      <c r="AK36" s="77"/>
      <c r="AL36" s="77"/>
      <c r="AM36" s="39"/>
      <c r="AN36" s="39"/>
      <c r="AO36" s="39"/>
      <c r="AP36" s="39"/>
    </row>
    <row r="37" spans="1:42" ht="13.95" customHeight="1" x14ac:dyDescent="0.25">
      <c r="A37" s="28"/>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29"/>
      <c r="AB37" s="84"/>
      <c r="AC37" s="77"/>
      <c r="AD37" s="77"/>
      <c r="AE37" s="77"/>
      <c r="AF37" s="78"/>
      <c r="AG37" s="78"/>
      <c r="AH37" s="77"/>
      <c r="AI37" s="77"/>
      <c r="AJ37" s="77"/>
      <c r="AK37" s="77"/>
      <c r="AL37" s="77"/>
      <c r="AM37" s="39"/>
      <c r="AN37" s="39"/>
      <c r="AO37" s="39"/>
      <c r="AP37" s="39"/>
    </row>
    <row r="38" spans="1:42" ht="3" customHeight="1"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84" t="s">
        <v>272</v>
      </c>
      <c r="AC38" s="39"/>
      <c r="AD38" s="39"/>
      <c r="AE38" s="39"/>
      <c r="AF38" s="39"/>
      <c r="AG38" s="39"/>
      <c r="AH38" s="39"/>
      <c r="AI38" s="39"/>
      <c r="AJ38" s="39"/>
      <c r="AK38" s="39"/>
      <c r="AL38" s="39"/>
      <c r="AM38" s="39"/>
    </row>
    <row r="39" spans="1:42" ht="21" customHeight="1" x14ac:dyDescent="0.25">
      <c r="A39" s="102" t="s">
        <v>292</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77"/>
      <c r="AC39" s="77"/>
      <c r="AD39" s="77"/>
      <c r="AE39" s="77"/>
      <c r="AF39" s="78"/>
      <c r="AG39" s="78"/>
      <c r="AH39" s="77"/>
      <c r="AI39" s="77"/>
      <c r="AJ39" s="77"/>
      <c r="AK39" s="77"/>
      <c r="AL39" s="77"/>
      <c r="AM39" s="39"/>
      <c r="AN39" s="39"/>
      <c r="AO39" s="39"/>
      <c r="AP39" s="39"/>
    </row>
    <row r="40" spans="1:42" ht="3"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77"/>
      <c r="AC40" s="77"/>
      <c r="AD40" s="77"/>
      <c r="AE40" s="77"/>
      <c r="AF40" s="77"/>
      <c r="AG40" s="77"/>
      <c r="AH40" s="77"/>
      <c r="AI40" s="77"/>
      <c r="AJ40" s="77"/>
      <c r="AK40" s="77"/>
      <c r="AL40" s="77"/>
      <c r="AM40" s="39"/>
      <c r="AN40" s="39"/>
      <c r="AO40" s="39"/>
      <c r="AP40" s="39"/>
    </row>
    <row r="41" spans="1:42" ht="13.95" customHeight="1" x14ac:dyDescent="0.25">
      <c r="A41" s="28"/>
      <c r="B41" s="25" t="s">
        <v>277</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77"/>
      <c r="AC41" s="77"/>
      <c r="AD41" s="77"/>
      <c r="AE41" s="77"/>
      <c r="AF41" s="77"/>
      <c r="AG41" s="77"/>
      <c r="AH41" s="77"/>
      <c r="AI41" s="77"/>
      <c r="AJ41" s="77"/>
      <c r="AK41" s="77"/>
      <c r="AL41" s="77"/>
      <c r="AM41" s="39"/>
      <c r="AN41" s="39"/>
      <c r="AO41" s="39"/>
      <c r="AP41" s="39"/>
    </row>
    <row r="42" spans="1:42" ht="3"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77"/>
      <c r="AC42" s="77"/>
      <c r="AD42" s="77"/>
      <c r="AE42" s="77"/>
      <c r="AF42" s="77"/>
      <c r="AG42" s="77"/>
      <c r="AH42" s="77"/>
      <c r="AI42" s="77"/>
      <c r="AJ42" s="77"/>
      <c r="AK42" s="77"/>
      <c r="AL42" s="77"/>
      <c r="AM42" s="39"/>
      <c r="AN42" s="39"/>
      <c r="AO42" s="39"/>
      <c r="AP42" s="39"/>
    </row>
    <row r="43" spans="1:42" ht="13.95" customHeight="1" x14ac:dyDescent="0.25">
      <c r="A43" s="28"/>
      <c r="B43" s="23"/>
      <c r="C43" s="28"/>
      <c r="D43" s="24" t="s">
        <v>278</v>
      </c>
      <c r="E43" s="24"/>
      <c r="F43" s="28"/>
      <c r="G43" s="28"/>
      <c r="H43" s="28"/>
      <c r="I43" s="28"/>
      <c r="J43" s="28"/>
      <c r="K43" s="28"/>
      <c r="L43" s="28"/>
      <c r="M43" s="28"/>
      <c r="N43" s="28"/>
      <c r="O43" s="28"/>
      <c r="P43" s="28"/>
      <c r="Q43" s="28"/>
      <c r="R43" s="28"/>
      <c r="S43" s="28"/>
      <c r="T43" s="28"/>
      <c r="U43" s="41"/>
      <c r="V43" s="41"/>
      <c r="W43" s="41"/>
      <c r="X43" s="28"/>
      <c r="Y43" s="40"/>
      <c r="Z43" s="40"/>
      <c r="AA43" s="29"/>
      <c r="AB43" s="77"/>
      <c r="AC43" s="77"/>
      <c r="AD43" s="77"/>
      <c r="AE43" s="77"/>
      <c r="AF43" s="78"/>
      <c r="AG43" s="78"/>
      <c r="AH43" s="77"/>
      <c r="AI43" s="77"/>
      <c r="AJ43" s="77"/>
      <c r="AK43" s="77"/>
      <c r="AL43" s="77"/>
      <c r="AM43" s="39"/>
      <c r="AN43" s="39"/>
      <c r="AO43" s="39"/>
      <c r="AP43" s="39"/>
    </row>
    <row r="44" spans="1:42" ht="13.95" customHeight="1" x14ac:dyDescent="0.25">
      <c r="A44" s="28"/>
      <c r="B44" s="25" t="s">
        <v>258</v>
      </c>
      <c r="C44" s="28"/>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29"/>
      <c r="AB44" s="77"/>
      <c r="AC44" s="77"/>
      <c r="AD44" s="77"/>
      <c r="AE44" s="77"/>
      <c r="AF44" s="78"/>
      <c r="AG44" s="77"/>
      <c r="AH44" s="77"/>
      <c r="AI44" s="77"/>
      <c r="AJ44" s="77"/>
      <c r="AK44" s="77"/>
      <c r="AL44" s="77"/>
      <c r="AM44" s="39"/>
      <c r="AN44" s="39"/>
      <c r="AO44" s="39"/>
      <c r="AP44" s="39"/>
    </row>
    <row r="45" spans="1:42" ht="3"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9"/>
      <c r="AB45" s="77"/>
      <c r="AC45" s="77"/>
      <c r="AD45" s="77"/>
      <c r="AE45" s="77"/>
      <c r="AF45" s="77"/>
      <c r="AG45" s="77"/>
      <c r="AH45" s="77"/>
      <c r="AI45" s="77"/>
      <c r="AJ45" s="77"/>
      <c r="AK45" s="77"/>
      <c r="AL45" s="77"/>
      <c r="AM45" s="39"/>
      <c r="AN45" s="39"/>
      <c r="AO45" s="39"/>
      <c r="AP45" s="39"/>
    </row>
    <row r="46" spans="1:42" ht="13.95" customHeight="1" x14ac:dyDescent="0.25">
      <c r="A46" s="28"/>
      <c r="B46" s="25" t="s">
        <v>258</v>
      </c>
      <c r="C46" s="28"/>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29"/>
      <c r="AB46" s="77"/>
      <c r="AC46" s="77"/>
      <c r="AD46" s="77"/>
      <c r="AE46" s="77"/>
      <c r="AF46" s="77"/>
      <c r="AG46" s="77"/>
      <c r="AH46" s="77"/>
      <c r="AI46" s="77"/>
      <c r="AJ46" s="77"/>
      <c r="AK46" s="77"/>
      <c r="AL46" s="77"/>
      <c r="AM46" s="39"/>
      <c r="AN46" s="39"/>
      <c r="AO46" s="39"/>
      <c r="AP46" s="39"/>
    </row>
    <row r="47" spans="1:42" ht="3"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9"/>
      <c r="AB47" s="77"/>
      <c r="AC47" s="77"/>
      <c r="AD47" s="77"/>
      <c r="AE47" s="77"/>
      <c r="AF47" s="77"/>
      <c r="AG47" s="77"/>
      <c r="AH47" s="77"/>
      <c r="AI47" s="77"/>
      <c r="AJ47" s="77"/>
      <c r="AK47" s="77"/>
      <c r="AL47" s="77"/>
      <c r="AM47" s="39"/>
      <c r="AN47" s="39"/>
      <c r="AO47" s="39"/>
      <c r="AP47" s="39"/>
    </row>
    <row r="48" spans="1:42" ht="13.95" customHeight="1" x14ac:dyDescent="0.25">
      <c r="A48" s="28"/>
      <c r="B48" s="25" t="s">
        <v>258</v>
      </c>
      <c r="C48" s="28"/>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29"/>
      <c r="AB48" s="77"/>
      <c r="AC48" s="77"/>
      <c r="AD48" s="77"/>
      <c r="AE48" s="77"/>
      <c r="AF48" s="77"/>
      <c r="AG48" s="77"/>
      <c r="AH48" s="77"/>
      <c r="AI48" s="77"/>
      <c r="AJ48" s="77"/>
      <c r="AK48" s="77"/>
      <c r="AL48" s="77"/>
      <c r="AM48" s="39"/>
      <c r="AN48" s="39"/>
      <c r="AO48" s="39"/>
      <c r="AP48" s="39"/>
    </row>
    <row r="49" spans="1:42" ht="3"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9"/>
      <c r="AB49" s="77"/>
      <c r="AC49" s="77"/>
      <c r="AD49" s="77"/>
      <c r="AE49" s="77"/>
      <c r="AF49" s="77"/>
      <c r="AG49" s="77"/>
      <c r="AH49" s="77"/>
      <c r="AI49" s="77"/>
      <c r="AJ49" s="77"/>
      <c r="AK49" s="77"/>
      <c r="AL49" s="77"/>
      <c r="AM49" s="39"/>
      <c r="AN49" s="39"/>
      <c r="AO49" s="39"/>
      <c r="AP49" s="39"/>
    </row>
    <row r="50" spans="1:42" ht="13.95" customHeight="1" x14ac:dyDescent="0.25">
      <c r="A50" s="28"/>
      <c r="B50" s="25" t="s">
        <v>258</v>
      </c>
      <c r="C50" s="28"/>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29"/>
      <c r="AB50" s="77"/>
      <c r="AC50" s="77"/>
      <c r="AD50" s="77"/>
      <c r="AE50" s="77"/>
      <c r="AF50" s="77"/>
      <c r="AG50" s="77"/>
      <c r="AH50" s="77"/>
      <c r="AI50" s="77"/>
      <c r="AJ50" s="77"/>
      <c r="AK50" s="77"/>
      <c r="AL50" s="77"/>
      <c r="AM50" s="39"/>
      <c r="AN50" s="39"/>
      <c r="AO50" s="39"/>
      <c r="AP50" s="39"/>
    </row>
    <row r="51" spans="1:42" ht="3" customHeight="1" x14ac:dyDescent="0.25">
      <c r="A51" s="28" t="s">
        <v>123</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9"/>
      <c r="AB51" s="77"/>
      <c r="AC51" s="77"/>
      <c r="AD51" s="77"/>
      <c r="AE51" s="77"/>
      <c r="AF51" s="77"/>
      <c r="AG51" s="77"/>
      <c r="AH51" s="77"/>
      <c r="AI51" s="77"/>
      <c r="AJ51" s="77"/>
      <c r="AK51" s="77"/>
      <c r="AL51" s="77"/>
      <c r="AM51" s="39"/>
      <c r="AN51" s="39"/>
      <c r="AO51" s="39"/>
      <c r="AP51" s="39"/>
    </row>
    <row r="52" spans="1:42" ht="13.95" customHeight="1" x14ac:dyDescent="0.25">
      <c r="A52" s="28"/>
      <c r="B52" s="25" t="s">
        <v>258</v>
      </c>
      <c r="C52" s="28"/>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29"/>
      <c r="AB52" s="77"/>
      <c r="AC52" s="77"/>
      <c r="AD52" s="77"/>
      <c r="AE52" s="77"/>
      <c r="AF52" s="77"/>
      <c r="AG52" s="77"/>
      <c r="AH52" s="77"/>
      <c r="AI52" s="77"/>
      <c r="AJ52" s="77"/>
      <c r="AK52" s="77"/>
      <c r="AL52" s="77"/>
      <c r="AM52" s="39"/>
      <c r="AN52" s="39"/>
      <c r="AO52" s="39"/>
      <c r="AP52" s="39"/>
    </row>
    <row r="53" spans="1:42" ht="6"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c r="AB53" s="77"/>
      <c r="AC53" s="77"/>
      <c r="AD53" s="77"/>
      <c r="AE53" s="77"/>
      <c r="AF53" s="77"/>
      <c r="AG53" s="77"/>
      <c r="AH53" s="77"/>
      <c r="AI53" s="77"/>
      <c r="AJ53" s="77"/>
      <c r="AK53" s="77"/>
      <c r="AL53" s="77"/>
      <c r="AM53" s="39"/>
      <c r="AN53" s="39"/>
      <c r="AO53" s="39"/>
      <c r="AP53" s="39"/>
    </row>
    <row r="54" spans="1:42" ht="13.95" customHeight="1" x14ac:dyDescent="0.25">
      <c r="A54" s="28"/>
      <c r="B54" s="25" t="s">
        <v>259</v>
      </c>
      <c r="C54" s="28"/>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29"/>
      <c r="AB54" s="77"/>
      <c r="AC54" s="77"/>
      <c r="AD54" s="77"/>
      <c r="AE54" s="77"/>
      <c r="AF54" s="77"/>
      <c r="AG54" s="77"/>
      <c r="AH54" s="77"/>
      <c r="AI54" s="77"/>
      <c r="AJ54" s="77"/>
      <c r="AK54" s="77"/>
      <c r="AL54" s="77"/>
      <c r="AM54" s="39"/>
      <c r="AN54" s="39"/>
      <c r="AO54" s="39"/>
      <c r="AP54" s="39"/>
    </row>
    <row r="55" spans="1:42" ht="3"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9"/>
      <c r="AB55" s="77"/>
      <c r="AC55" s="77"/>
      <c r="AD55" s="77"/>
      <c r="AE55" s="77"/>
      <c r="AF55" s="77"/>
      <c r="AG55" s="77"/>
      <c r="AH55" s="77"/>
      <c r="AI55" s="77"/>
      <c r="AJ55" s="77"/>
      <c r="AK55" s="77"/>
      <c r="AL55" s="77"/>
      <c r="AM55" s="39"/>
      <c r="AN55" s="39"/>
      <c r="AO55" s="39"/>
      <c r="AP55" s="39"/>
    </row>
    <row r="56" spans="1:42" ht="13.95" customHeight="1" x14ac:dyDescent="0.25">
      <c r="A56" s="28"/>
      <c r="B56" s="25" t="s">
        <v>259</v>
      </c>
      <c r="C56" s="28"/>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29"/>
      <c r="AB56" s="77"/>
      <c r="AC56" s="77"/>
      <c r="AD56" s="77"/>
      <c r="AE56" s="77"/>
      <c r="AF56" s="77"/>
      <c r="AG56" s="77"/>
      <c r="AH56" s="77"/>
      <c r="AI56" s="77"/>
      <c r="AJ56" s="77"/>
      <c r="AK56" s="77"/>
      <c r="AL56" s="77"/>
      <c r="AM56" s="39"/>
      <c r="AN56" s="39"/>
      <c r="AO56" s="39"/>
      <c r="AP56" s="39"/>
    </row>
    <row r="57" spans="1:42" ht="3"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9"/>
      <c r="AB57" s="77"/>
      <c r="AC57" s="77"/>
      <c r="AD57" s="77"/>
      <c r="AE57" s="77"/>
      <c r="AF57" s="77"/>
      <c r="AG57" s="77"/>
      <c r="AH57" s="77"/>
      <c r="AI57" s="77"/>
      <c r="AJ57" s="77"/>
      <c r="AK57" s="77"/>
      <c r="AL57" s="77"/>
      <c r="AM57" s="39"/>
      <c r="AN57" s="39"/>
      <c r="AO57" s="39"/>
      <c r="AP57" s="39"/>
    </row>
    <row r="58" spans="1:42" ht="13.95" customHeight="1" x14ac:dyDescent="0.25">
      <c r="A58" s="28"/>
      <c r="B58" s="25" t="s">
        <v>259</v>
      </c>
      <c r="C58" s="28"/>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29"/>
      <c r="AB58" s="77"/>
      <c r="AC58" s="77"/>
      <c r="AD58" s="77"/>
      <c r="AE58" s="77"/>
      <c r="AF58" s="77"/>
      <c r="AG58" s="77"/>
      <c r="AH58" s="77"/>
      <c r="AI58" s="77"/>
      <c r="AJ58" s="77"/>
      <c r="AK58" s="77"/>
      <c r="AL58" s="77"/>
      <c r="AM58" s="39"/>
      <c r="AN58" s="39"/>
      <c r="AO58" s="39"/>
      <c r="AP58" s="39"/>
    </row>
    <row r="59" spans="1:42" ht="3"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77"/>
      <c r="AC59" s="77"/>
      <c r="AD59" s="77"/>
      <c r="AE59" s="77"/>
      <c r="AF59" s="77"/>
      <c r="AG59" s="77"/>
      <c r="AH59" s="77"/>
      <c r="AI59" s="77"/>
      <c r="AJ59" s="77"/>
      <c r="AK59" s="77"/>
      <c r="AL59" s="77"/>
      <c r="AM59" s="39"/>
      <c r="AN59" s="39"/>
      <c r="AO59" s="39"/>
      <c r="AP59" s="39"/>
    </row>
    <row r="60" spans="1:42" ht="13.95" customHeight="1" x14ac:dyDescent="0.25">
      <c r="A60" s="28"/>
      <c r="B60" s="25" t="s">
        <v>259</v>
      </c>
      <c r="C60" s="28"/>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29"/>
      <c r="AB60" s="77"/>
      <c r="AC60" s="77"/>
      <c r="AD60" s="77"/>
      <c r="AE60" s="77"/>
      <c r="AF60" s="77"/>
      <c r="AG60" s="77"/>
      <c r="AH60" s="77"/>
      <c r="AI60" s="77"/>
      <c r="AJ60" s="77"/>
      <c r="AK60" s="77"/>
      <c r="AL60" s="77"/>
      <c r="AM60" s="39"/>
      <c r="AN60" s="39"/>
      <c r="AO60" s="39"/>
      <c r="AP60" s="39"/>
    </row>
    <row r="61" spans="1:42" ht="3"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9"/>
      <c r="AB61" s="77"/>
      <c r="AC61" s="77"/>
      <c r="AD61" s="77"/>
      <c r="AE61" s="77"/>
      <c r="AF61" s="77"/>
      <c r="AG61" s="77"/>
      <c r="AH61" s="77"/>
      <c r="AI61" s="77"/>
      <c r="AJ61" s="77"/>
      <c r="AK61" s="77"/>
      <c r="AL61" s="77"/>
      <c r="AM61" s="39"/>
    </row>
    <row r="62" spans="1:42" ht="13.95" customHeight="1" x14ac:dyDescent="0.25">
      <c r="A62" s="28"/>
      <c r="B62" s="25" t="s">
        <v>259</v>
      </c>
      <c r="C62" s="28"/>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29"/>
      <c r="AB62" s="77"/>
      <c r="AC62" s="77"/>
      <c r="AD62" s="77"/>
      <c r="AE62" s="77"/>
      <c r="AF62" s="77"/>
      <c r="AG62" s="77"/>
      <c r="AH62" s="77"/>
      <c r="AI62" s="77"/>
      <c r="AJ62" s="77"/>
      <c r="AK62" s="77"/>
      <c r="AL62" s="77"/>
      <c r="AM62" s="39"/>
    </row>
    <row r="63" spans="1:42" ht="6"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9"/>
      <c r="AB63" s="77"/>
      <c r="AC63" s="77"/>
      <c r="AD63" s="77"/>
      <c r="AE63" s="77"/>
      <c r="AF63" s="77"/>
      <c r="AG63" s="77"/>
      <c r="AH63" s="77"/>
      <c r="AI63" s="77"/>
      <c r="AJ63" s="77"/>
      <c r="AK63" s="77"/>
      <c r="AL63" s="77"/>
      <c r="AM63" s="39"/>
      <c r="AN63" s="39"/>
      <c r="AO63" s="39"/>
      <c r="AP63" s="39"/>
    </row>
    <row r="64" spans="1:42" ht="13.95" customHeight="1" x14ac:dyDescent="0.25">
      <c r="A64" s="28"/>
      <c r="B64" s="25" t="s">
        <v>49</v>
      </c>
      <c r="C64" s="28"/>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29"/>
      <c r="AB64" s="77"/>
      <c r="AC64" s="77"/>
      <c r="AD64" s="77"/>
      <c r="AE64" s="77"/>
      <c r="AF64" s="77"/>
      <c r="AG64" s="77"/>
      <c r="AH64" s="77"/>
      <c r="AI64" s="77"/>
      <c r="AJ64" s="77"/>
      <c r="AK64" s="77"/>
      <c r="AL64" s="77"/>
      <c r="AM64" s="39"/>
    </row>
    <row r="65" spans="1:42" ht="3"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9"/>
      <c r="AB65" s="77"/>
      <c r="AC65" s="77"/>
      <c r="AD65" s="77"/>
      <c r="AE65" s="77"/>
      <c r="AF65" s="77"/>
      <c r="AG65" s="77"/>
      <c r="AH65" s="77"/>
      <c r="AI65" s="77"/>
      <c r="AJ65" s="77"/>
      <c r="AK65" s="77"/>
      <c r="AL65" s="77"/>
      <c r="AM65" s="39"/>
      <c r="AN65" s="39"/>
      <c r="AO65" s="39"/>
      <c r="AP65" s="39"/>
    </row>
    <row r="66" spans="1:42" ht="13.95" customHeight="1" x14ac:dyDescent="0.25">
      <c r="A66" s="28"/>
      <c r="B66" s="25" t="s">
        <v>49</v>
      </c>
      <c r="C66" s="28"/>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29"/>
      <c r="AB66" s="77"/>
      <c r="AC66" s="77"/>
      <c r="AD66" s="77"/>
      <c r="AE66" s="77"/>
      <c r="AF66" s="77"/>
      <c r="AG66" s="77"/>
      <c r="AH66" s="77"/>
      <c r="AI66" s="77"/>
      <c r="AJ66" s="77"/>
      <c r="AK66" s="77"/>
      <c r="AL66" s="77"/>
      <c r="AM66" s="39"/>
    </row>
    <row r="67" spans="1:42" ht="3"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9"/>
      <c r="AB67" s="77"/>
      <c r="AC67" s="77"/>
      <c r="AD67" s="77"/>
      <c r="AE67" s="77"/>
      <c r="AF67" s="77"/>
      <c r="AG67" s="77"/>
      <c r="AH67" s="77"/>
      <c r="AI67" s="77"/>
      <c r="AJ67" s="77"/>
      <c r="AK67" s="77"/>
      <c r="AL67" s="77"/>
      <c r="AM67" s="39"/>
    </row>
    <row r="68" spans="1:42" ht="13.95" customHeight="1" x14ac:dyDescent="0.25">
      <c r="A68" s="28"/>
      <c r="B68" s="25" t="s">
        <v>203</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77"/>
      <c r="AC68" s="77"/>
      <c r="AD68" s="77"/>
      <c r="AE68" s="77"/>
      <c r="AF68" s="77"/>
      <c r="AG68" s="77"/>
      <c r="AH68" s="77"/>
      <c r="AI68" s="77"/>
      <c r="AJ68" s="77"/>
      <c r="AK68" s="77"/>
      <c r="AL68" s="77"/>
      <c r="AM68" s="39"/>
    </row>
    <row r="69" spans="1:42" ht="3" customHeight="1" x14ac:dyDescent="0.25">
      <c r="A69" s="28"/>
      <c r="B69" s="91"/>
      <c r="C69" s="91"/>
      <c r="D69" s="91"/>
      <c r="E69" s="91"/>
      <c r="F69" s="91"/>
      <c r="G69" s="91"/>
      <c r="H69" s="91"/>
      <c r="I69" s="91"/>
      <c r="J69" s="91"/>
      <c r="K69" s="91"/>
      <c r="L69" s="91"/>
      <c r="M69" s="91"/>
      <c r="N69" s="91"/>
      <c r="O69" s="91"/>
      <c r="P69" s="91"/>
      <c r="Q69" s="28"/>
      <c r="R69" s="95" t="s">
        <v>204</v>
      </c>
      <c r="S69" s="95"/>
      <c r="T69" s="95"/>
      <c r="U69" s="95"/>
      <c r="V69" s="95"/>
      <c r="W69" s="95"/>
      <c r="X69" s="95"/>
      <c r="Y69" s="95"/>
      <c r="Z69" s="95"/>
      <c r="AA69" s="28"/>
      <c r="AB69" s="77"/>
      <c r="AC69" s="77"/>
      <c r="AD69" s="77"/>
      <c r="AE69" s="77"/>
      <c r="AF69" s="77"/>
      <c r="AG69" s="77"/>
      <c r="AH69" s="77"/>
      <c r="AI69" s="77"/>
      <c r="AJ69" s="77"/>
      <c r="AK69" s="77"/>
      <c r="AL69" s="77"/>
      <c r="AM69" s="39"/>
    </row>
    <row r="70" spans="1:42" ht="13.95" customHeight="1" x14ac:dyDescent="0.25">
      <c r="A70" s="28"/>
      <c r="B70" s="91"/>
      <c r="C70" s="91"/>
      <c r="D70" s="91"/>
      <c r="E70" s="91"/>
      <c r="F70" s="91"/>
      <c r="G70" s="91"/>
      <c r="H70" s="91"/>
      <c r="I70" s="91"/>
      <c r="J70" s="91"/>
      <c r="K70" s="91"/>
      <c r="L70" s="91"/>
      <c r="M70" s="91"/>
      <c r="N70" s="91"/>
      <c r="O70" s="91"/>
      <c r="P70" s="91"/>
      <c r="Q70" s="28"/>
      <c r="R70" s="95"/>
      <c r="S70" s="95"/>
      <c r="T70" s="95"/>
      <c r="U70" s="95"/>
      <c r="V70" s="95"/>
      <c r="W70" s="95"/>
      <c r="X70" s="95"/>
      <c r="Y70" s="95"/>
      <c r="Z70" s="95"/>
      <c r="AA70" s="28"/>
      <c r="AB70" s="77"/>
      <c r="AC70" s="77"/>
      <c r="AD70" s="77"/>
      <c r="AE70" s="77"/>
      <c r="AF70" s="77"/>
      <c r="AG70" s="77"/>
      <c r="AH70" s="77"/>
      <c r="AI70" s="77"/>
      <c r="AJ70" s="77"/>
      <c r="AK70" s="77"/>
      <c r="AL70" s="77"/>
      <c r="AM70" s="39"/>
    </row>
    <row r="71" spans="1:42" ht="13.95" customHeight="1" x14ac:dyDescent="0.25">
      <c r="A71" s="28"/>
      <c r="B71" s="91"/>
      <c r="C71" s="91"/>
      <c r="D71" s="91"/>
      <c r="E71" s="91"/>
      <c r="F71" s="91"/>
      <c r="G71" s="91"/>
      <c r="H71" s="91"/>
      <c r="I71" s="91"/>
      <c r="J71" s="91"/>
      <c r="K71" s="91"/>
      <c r="L71" s="91"/>
      <c r="M71" s="91"/>
      <c r="N71" s="91"/>
      <c r="O71" s="91"/>
      <c r="P71" s="91"/>
      <c r="Q71" s="28"/>
      <c r="R71" s="95"/>
      <c r="S71" s="95"/>
      <c r="T71" s="95"/>
      <c r="U71" s="95"/>
      <c r="V71" s="95"/>
      <c r="W71" s="95"/>
      <c r="X71" s="95"/>
      <c r="Y71" s="95"/>
      <c r="Z71" s="95"/>
      <c r="AA71" s="28"/>
      <c r="AB71" s="77"/>
      <c r="AC71" s="77"/>
      <c r="AD71" s="77"/>
      <c r="AE71" s="77"/>
      <c r="AF71" s="77"/>
      <c r="AG71" s="77"/>
      <c r="AH71" s="77"/>
      <c r="AI71" s="77"/>
      <c r="AJ71" s="77"/>
      <c r="AK71" s="77"/>
      <c r="AL71" s="77"/>
      <c r="AM71" s="39"/>
    </row>
    <row r="72" spans="1:42" ht="13.95" customHeight="1" x14ac:dyDescent="0.25">
      <c r="A72" s="28"/>
      <c r="B72" s="91"/>
      <c r="C72" s="91"/>
      <c r="D72" s="91"/>
      <c r="E72" s="91"/>
      <c r="F72" s="91"/>
      <c r="G72" s="91"/>
      <c r="H72" s="91"/>
      <c r="I72" s="91"/>
      <c r="J72" s="91"/>
      <c r="K72" s="91"/>
      <c r="L72" s="91"/>
      <c r="M72" s="91"/>
      <c r="N72" s="91"/>
      <c r="O72" s="91"/>
      <c r="P72" s="91"/>
      <c r="Q72" s="28"/>
      <c r="R72" s="95"/>
      <c r="S72" s="95"/>
      <c r="T72" s="95"/>
      <c r="U72" s="95"/>
      <c r="V72" s="95"/>
      <c r="W72" s="95"/>
      <c r="X72" s="95"/>
      <c r="Y72" s="95"/>
      <c r="Z72" s="95"/>
      <c r="AA72" s="28"/>
      <c r="AB72" s="79"/>
      <c r="AC72" s="77"/>
      <c r="AD72" s="77"/>
      <c r="AE72" s="77"/>
      <c r="AF72" s="77"/>
      <c r="AG72" s="77"/>
      <c r="AH72" s="77"/>
      <c r="AI72" s="77"/>
      <c r="AJ72" s="77"/>
      <c r="AK72" s="77"/>
      <c r="AL72" s="77"/>
      <c r="AM72" s="39"/>
    </row>
    <row r="73" spans="1:42" ht="13.95" customHeight="1" x14ac:dyDescent="0.25">
      <c r="A73" s="28"/>
      <c r="B73" s="91"/>
      <c r="C73" s="91"/>
      <c r="D73" s="91"/>
      <c r="E73" s="91"/>
      <c r="F73" s="91"/>
      <c r="G73" s="91"/>
      <c r="H73" s="91"/>
      <c r="I73" s="91"/>
      <c r="J73" s="91"/>
      <c r="K73" s="91"/>
      <c r="L73" s="91"/>
      <c r="M73" s="91"/>
      <c r="N73" s="91"/>
      <c r="O73" s="91"/>
      <c r="P73" s="91"/>
      <c r="Q73" s="28"/>
      <c r="R73" s="95"/>
      <c r="S73" s="95"/>
      <c r="T73" s="95"/>
      <c r="U73" s="95"/>
      <c r="V73" s="95"/>
      <c r="W73" s="95"/>
      <c r="X73" s="95"/>
      <c r="Y73" s="95"/>
      <c r="Z73" s="95"/>
      <c r="AA73" s="28"/>
      <c r="AB73" s="79"/>
      <c r="AC73" s="77"/>
      <c r="AD73" s="77"/>
      <c r="AE73" s="77"/>
      <c r="AF73" s="77"/>
      <c r="AG73" s="77"/>
      <c r="AH73" s="77"/>
      <c r="AI73" s="77"/>
      <c r="AJ73" s="77"/>
      <c r="AK73" s="77"/>
      <c r="AL73" s="77"/>
      <c r="AM73" s="39"/>
    </row>
    <row r="74" spans="1:42" ht="13.95" customHeight="1" x14ac:dyDescent="0.25">
      <c r="A74" s="28"/>
      <c r="B74" s="91"/>
      <c r="C74" s="91"/>
      <c r="D74" s="91"/>
      <c r="E74" s="91"/>
      <c r="F74" s="91"/>
      <c r="G74" s="91"/>
      <c r="H74" s="91"/>
      <c r="I74" s="91"/>
      <c r="J74" s="91"/>
      <c r="K74" s="91"/>
      <c r="L74" s="91"/>
      <c r="M74" s="91"/>
      <c r="N74" s="91"/>
      <c r="O74" s="91"/>
      <c r="P74" s="91"/>
      <c r="Q74" s="28"/>
      <c r="R74" s="95"/>
      <c r="S74" s="95"/>
      <c r="T74" s="95"/>
      <c r="U74" s="95"/>
      <c r="V74" s="95"/>
      <c r="W74" s="95"/>
      <c r="X74" s="95"/>
      <c r="Y74" s="95"/>
      <c r="Z74" s="95"/>
      <c r="AA74" s="28"/>
      <c r="AB74" s="79"/>
      <c r="AC74" s="77"/>
      <c r="AD74" s="77"/>
      <c r="AE74" s="77"/>
      <c r="AF74" s="77"/>
      <c r="AG74" s="77"/>
      <c r="AH74" s="77"/>
      <c r="AI74" s="77"/>
      <c r="AJ74" s="77"/>
      <c r="AK74" s="77"/>
      <c r="AL74" s="77"/>
      <c r="AM74" s="39"/>
    </row>
    <row r="75" spans="1:42" ht="13.95" customHeight="1" x14ac:dyDescent="0.25">
      <c r="A75" s="28"/>
      <c r="B75" s="91"/>
      <c r="C75" s="91"/>
      <c r="D75" s="91"/>
      <c r="E75" s="91"/>
      <c r="F75" s="91"/>
      <c r="G75" s="91"/>
      <c r="H75" s="91"/>
      <c r="I75" s="91"/>
      <c r="J75" s="91"/>
      <c r="K75" s="91"/>
      <c r="L75" s="91"/>
      <c r="M75" s="91"/>
      <c r="N75" s="91"/>
      <c r="O75" s="91"/>
      <c r="P75" s="91"/>
      <c r="Q75" s="28"/>
      <c r="R75" s="95"/>
      <c r="S75" s="95"/>
      <c r="T75" s="95"/>
      <c r="U75" s="95"/>
      <c r="V75" s="95"/>
      <c r="W75" s="95"/>
      <c r="X75" s="95"/>
      <c r="Y75" s="95"/>
      <c r="Z75" s="95"/>
      <c r="AA75" s="28"/>
      <c r="AB75" s="79"/>
      <c r="AC75" s="77"/>
      <c r="AD75" s="77"/>
      <c r="AE75" s="77"/>
      <c r="AF75" s="77"/>
      <c r="AG75" s="77"/>
      <c r="AH75" s="77"/>
      <c r="AI75" s="77"/>
      <c r="AJ75" s="77"/>
      <c r="AK75" s="77"/>
      <c r="AL75" s="77"/>
      <c r="AM75" s="39"/>
    </row>
    <row r="76" spans="1:42" ht="3" customHeight="1" x14ac:dyDescent="0.25">
      <c r="A76" s="28"/>
      <c r="B76" s="28"/>
      <c r="C76" s="28"/>
      <c r="D76" s="28"/>
      <c r="E76" s="28"/>
      <c r="F76" s="28"/>
      <c r="G76" s="28"/>
      <c r="H76" s="28"/>
      <c r="I76" s="28"/>
      <c r="J76" s="28"/>
      <c r="K76" s="28"/>
      <c r="L76" s="28"/>
      <c r="M76" s="25"/>
      <c r="N76" s="25"/>
      <c r="O76" s="25"/>
      <c r="P76" s="25"/>
      <c r="Q76" s="25"/>
      <c r="R76" s="25"/>
      <c r="S76" s="25"/>
      <c r="T76" s="25"/>
      <c r="U76" s="25"/>
      <c r="V76" s="25"/>
      <c r="W76" s="25"/>
      <c r="X76" s="28"/>
      <c r="Y76" s="28"/>
      <c r="Z76" s="28"/>
      <c r="AA76" s="28"/>
      <c r="AB76" s="39"/>
      <c r="AC76" s="39"/>
      <c r="AD76" s="77"/>
      <c r="AE76" s="77"/>
      <c r="AF76" s="39"/>
      <c r="AG76" s="39"/>
      <c r="AH76" s="39"/>
      <c r="AI76" s="39"/>
      <c r="AJ76" s="39"/>
      <c r="AK76" s="39"/>
      <c r="AL76" s="39"/>
      <c r="AM76" s="39"/>
    </row>
    <row r="77" spans="1:42" ht="21" customHeight="1" x14ac:dyDescent="0.25">
      <c r="A77" s="111" t="s">
        <v>77</v>
      </c>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77"/>
      <c r="AC77" s="77"/>
      <c r="AD77" s="77"/>
      <c r="AE77" s="77"/>
      <c r="AF77" s="78"/>
      <c r="AG77" s="77"/>
      <c r="AH77" s="77"/>
      <c r="AI77" s="77"/>
      <c r="AJ77" s="77"/>
      <c r="AK77" s="77"/>
      <c r="AL77" s="77"/>
      <c r="AM77" s="39"/>
      <c r="AN77" s="39"/>
      <c r="AO77" s="39"/>
      <c r="AP77" s="39"/>
    </row>
    <row r="78" spans="1:42" ht="3" customHeight="1" x14ac:dyDescent="0.25">
      <c r="A78" s="28"/>
      <c r="B78" s="28"/>
      <c r="C78" s="28"/>
      <c r="D78" s="28"/>
      <c r="E78" s="28"/>
      <c r="F78" s="28"/>
      <c r="G78" s="28"/>
      <c r="H78" s="28"/>
      <c r="I78" s="28"/>
      <c r="J78" s="28"/>
      <c r="K78" s="28"/>
      <c r="L78" s="28"/>
      <c r="M78" s="25"/>
      <c r="N78" s="25"/>
      <c r="O78" s="25"/>
      <c r="P78" s="25"/>
      <c r="Q78" s="25"/>
      <c r="R78" s="25"/>
      <c r="S78" s="25"/>
      <c r="T78" s="25"/>
      <c r="U78" s="25"/>
      <c r="V78" s="25"/>
      <c r="W78" s="25"/>
      <c r="X78" s="28"/>
      <c r="Y78" s="28"/>
      <c r="Z78" s="28"/>
      <c r="AA78" s="28"/>
      <c r="AB78" s="39"/>
      <c r="AC78" s="39"/>
      <c r="AD78" s="77"/>
      <c r="AE78" s="77"/>
      <c r="AF78" s="39"/>
      <c r="AG78" s="39"/>
      <c r="AH78" s="39"/>
      <c r="AI78" s="39"/>
      <c r="AJ78" s="39"/>
      <c r="AK78" s="39"/>
      <c r="AL78" s="39"/>
      <c r="AM78" s="39"/>
    </row>
    <row r="79" spans="1:42" ht="13.95" customHeight="1" x14ac:dyDescent="0.25">
      <c r="A79" s="28"/>
      <c r="B79" s="25" t="s">
        <v>118</v>
      </c>
      <c r="C79" s="28"/>
      <c r="D79" s="28"/>
      <c r="E79" s="28"/>
      <c r="F79" s="28"/>
      <c r="G79" s="28"/>
      <c r="H79" s="28"/>
      <c r="I79" s="28"/>
      <c r="J79" s="28"/>
      <c r="K79" s="28"/>
      <c r="L79" s="28"/>
      <c r="M79" s="25" t="s">
        <v>205</v>
      </c>
      <c r="N79" s="28"/>
      <c r="O79" s="28"/>
      <c r="P79" s="28"/>
      <c r="Q79" s="28"/>
      <c r="R79" s="28"/>
      <c r="S79" s="28"/>
      <c r="T79" s="28"/>
      <c r="U79" s="28"/>
      <c r="V79" s="28"/>
      <c r="W79" s="28"/>
      <c r="X79" s="28"/>
      <c r="Y79" s="28"/>
      <c r="Z79" s="28"/>
      <c r="AA79" s="28"/>
      <c r="AB79" s="39"/>
      <c r="AC79" s="39"/>
      <c r="AD79" s="77"/>
      <c r="AE79" s="77"/>
      <c r="AF79" s="77"/>
      <c r="AG79" s="39"/>
      <c r="AH79" s="39"/>
      <c r="AI79" s="39"/>
      <c r="AJ79" s="39"/>
      <c r="AK79" s="39"/>
      <c r="AL79" s="39"/>
      <c r="AM79" s="39"/>
    </row>
    <row r="80" spans="1:42" ht="3" customHeight="1" thickBot="1" x14ac:dyDescent="0.3">
      <c r="A80" s="28"/>
      <c r="B80" s="28"/>
      <c r="C80" s="28"/>
      <c r="D80" s="28"/>
      <c r="E80" s="28"/>
      <c r="F80" s="28"/>
      <c r="G80" s="28"/>
      <c r="H80" s="28"/>
      <c r="I80" s="28"/>
      <c r="J80" s="28"/>
      <c r="K80" s="28"/>
      <c r="L80" s="28"/>
      <c r="M80" s="25"/>
      <c r="N80" s="25"/>
      <c r="O80" s="25"/>
      <c r="P80" s="25"/>
      <c r="Q80" s="25"/>
      <c r="R80" s="25"/>
      <c r="S80" s="25"/>
      <c r="T80" s="25"/>
      <c r="U80" s="25"/>
      <c r="V80" s="25"/>
      <c r="W80" s="25"/>
      <c r="X80" s="28"/>
      <c r="Y80" s="28"/>
      <c r="Z80" s="28"/>
      <c r="AA80" s="28"/>
      <c r="AB80" s="39"/>
      <c r="AC80" s="39"/>
      <c r="AD80" s="77"/>
      <c r="AE80" s="77"/>
      <c r="AF80" s="39"/>
      <c r="AG80" s="39"/>
      <c r="AH80" s="39"/>
      <c r="AI80" s="39"/>
      <c r="AJ80" s="39"/>
      <c r="AK80" s="39"/>
      <c r="AL80" s="39"/>
      <c r="AM80" s="39"/>
    </row>
    <row r="81" spans="1:39" ht="13.95" customHeight="1" thickBot="1" x14ac:dyDescent="0.3">
      <c r="A81" s="28"/>
      <c r="B81" s="146"/>
      <c r="C81" s="147"/>
      <c r="D81" s="147"/>
      <c r="E81" s="147"/>
      <c r="F81" s="147"/>
      <c r="G81" s="147"/>
      <c r="H81" s="147"/>
      <c r="I81" s="147"/>
      <c r="J81" s="147"/>
      <c r="K81" s="148"/>
      <c r="L81" s="25"/>
      <c r="M81" s="25"/>
      <c r="N81" s="25"/>
      <c r="O81" s="25"/>
      <c r="P81" s="25"/>
      <c r="Q81" s="25"/>
      <c r="R81" s="25"/>
      <c r="S81" s="25"/>
      <c r="T81" s="25"/>
      <c r="U81" s="25"/>
      <c r="V81" s="25"/>
      <c r="W81" s="25"/>
      <c r="X81" s="28"/>
      <c r="Y81" s="28"/>
      <c r="Z81" s="28"/>
      <c r="AA81" s="28"/>
      <c r="AB81" s="39"/>
      <c r="AC81" s="39"/>
      <c r="AD81" s="45"/>
      <c r="AE81" s="39"/>
      <c r="AF81" s="39"/>
      <c r="AG81" s="39"/>
      <c r="AH81" s="39"/>
      <c r="AI81" s="39"/>
      <c r="AJ81" s="39"/>
      <c r="AK81" s="39"/>
      <c r="AL81" s="39"/>
      <c r="AM81" s="39"/>
    </row>
    <row r="82" spans="1:39" ht="3" customHeight="1" x14ac:dyDescent="0.25">
      <c r="A82" s="28"/>
      <c r="B82" s="25"/>
      <c r="C82" s="28"/>
      <c r="D82" s="28"/>
      <c r="E82" s="28"/>
      <c r="F82" s="28"/>
      <c r="G82" s="28"/>
      <c r="H82" s="28"/>
      <c r="I82" s="28"/>
      <c r="J82" s="28"/>
      <c r="K82" s="28"/>
      <c r="L82" s="25"/>
      <c r="M82" s="25"/>
      <c r="N82" s="25"/>
      <c r="O82" s="25"/>
      <c r="P82" s="25"/>
      <c r="Q82" s="25"/>
      <c r="R82" s="25"/>
      <c r="S82" s="25"/>
      <c r="T82" s="25"/>
      <c r="U82" s="25"/>
      <c r="V82" s="25"/>
      <c r="W82" s="25"/>
      <c r="X82" s="28"/>
      <c r="Y82" s="28"/>
      <c r="Z82" s="28"/>
      <c r="AA82" s="28"/>
      <c r="AB82" s="39"/>
      <c r="AC82" s="39"/>
      <c r="AD82" s="39"/>
      <c r="AE82" s="39"/>
      <c r="AF82" s="39"/>
      <c r="AG82" s="39"/>
      <c r="AH82" s="39"/>
      <c r="AI82" s="39"/>
      <c r="AJ82" s="39"/>
      <c r="AK82" s="39"/>
      <c r="AL82" s="39"/>
      <c r="AM82" s="39"/>
    </row>
    <row r="83" spans="1:39" ht="13.95" customHeight="1" x14ac:dyDescent="0.25">
      <c r="A83" s="28"/>
      <c r="B83" s="95" t="s">
        <v>266</v>
      </c>
      <c r="C83" s="95"/>
      <c r="D83" s="95"/>
      <c r="E83" s="95"/>
      <c r="F83" s="95"/>
      <c r="G83" s="95"/>
      <c r="H83" s="95"/>
      <c r="I83" s="95"/>
      <c r="J83" s="95"/>
      <c r="K83" s="95"/>
      <c r="L83" s="25"/>
      <c r="M83" s="25"/>
      <c r="N83" s="25"/>
      <c r="O83" s="25"/>
      <c r="P83" s="25"/>
      <c r="Q83" s="25"/>
      <c r="R83" s="25"/>
      <c r="S83" s="25"/>
      <c r="T83" s="25"/>
      <c r="U83" s="25"/>
      <c r="V83" s="25"/>
      <c r="W83" s="25"/>
      <c r="X83" s="28"/>
      <c r="Y83" s="28"/>
      <c r="Z83" s="28"/>
      <c r="AA83" s="28"/>
      <c r="AB83" s="39"/>
      <c r="AC83" s="39"/>
      <c r="AD83" s="39"/>
      <c r="AE83" s="39"/>
      <c r="AF83" s="39"/>
      <c r="AG83" s="39"/>
      <c r="AH83" s="39"/>
      <c r="AI83" s="39"/>
      <c r="AJ83" s="39"/>
      <c r="AK83" s="39"/>
      <c r="AL83" s="39"/>
      <c r="AM83" s="39"/>
    </row>
    <row r="84" spans="1:39" ht="13.95" customHeight="1" x14ac:dyDescent="0.25">
      <c r="A84" s="28"/>
      <c r="B84" s="95"/>
      <c r="C84" s="95"/>
      <c r="D84" s="95"/>
      <c r="E84" s="95"/>
      <c r="F84" s="95"/>
      <c r="G84" s="95"/>
      <c r="H84" s="95"/>
      <c r="I84" s="95"/>
      <c r="J84" s="95"/>
      <c r="K84" s="95"/>
      <c r="L84" s="25"/>
      <c r="M84" s="25"/>
      <c r="N84" s="25"/>
      <c r="O84" s="25"/>
      <c r="P84" s="25"/>
      <c r="Q84" s="25"/>
      <c r="R84" s="25"/>
      <c r="S84" s="25"/>
      <c r="T84" s="25"/>
      <c r="U84" s="149" t="s">
        <v>66</v>
      </c>
      <c r="V84" s="149"/>
      <c r="W84" s="72"/>
      <c r="X84" s="65"/>
      <c r="Y84" s="149" t="s">
        <v>67</v>
      </c>
      <c r="Z84" s="149"/>
      <c r="AA84" s="28"/>
      <c r="AB84" s="39"/>
      <c r="AC84" s="39"/>
      <c r="AD84" s="39"/>
      <c r="AE84" s="39"/>
      <c r="AF84" s="39"/>
      <c r="AG84" s="39"/>
      <c r="AH84" s="39"/>
      <c r="AI84" s="39"/>
      <c r="AJ84" s="39"/>
      <c r="AK84" s="39"/>
      <c r="AL84" s="39"/>
      <c r="AM84" s="39"/>
    </row>
    <row r="85" spans="1:39" ht="13.5" customHeight="1" x14ac:dyDescent="0.25">
      <c r="A85" s="28"/>
      <c r="B85" s="28"/>
      <c r="C85" s="28"/>
      <c r="D85" s="28"/>
      <c r="E85" s="28"/>
      <c r="F85" s="28"/>
      <c r="G85" s="28"/>
      <c r="H85" s="28"/>
      <c r="I85" s="28"/>
      <c r="J85" s="28"/>
      <c r="K85" s="28"/>
      <c r="L85" s="28"/>
      <c r="M85" s="28"/>
      <c r="N85" s="28"/>
      <c r="O85" s="28"/>
      <c r="P85" s="28"/>
      <c r="Q85" s="28"/>
      <c r="R85" s="28"/>
      <c r="S85" s="28"/>
      <c r="T85" s="28"/>
      <c r="U85" s="149"/>
      <c r="V85" s="149"/>
      <c r="W85" s="72"/>
      <c r="X85" s="28"/>
      <c r="Y85" s="149"/>
      <c r="Z85" s="149"/>
      <c r="AA85" s="28"/>
      <c r="AB85" s="39"/>
      <c r="AC85" s="39"/>
      <c r="AD85" s="39"/>
      <c r="AE85" s="39"/>
      <c r="AF85" s="39"/>
      <c r="AG85" s="39"/>
      <c r="AH85" s="39"/>
      <c r="AI85" s="39"/>
      <c r="AJ85" s="39"/>
      <c r="AK85" s="39"/>
      <c r="AL85" s="39"/>
      <c r="AM85" s="39"/>
    </row>
    <row r="86" spans="1:39" ht="13.95" customHeight="1" x14ac:dyDescent="0.25">
      <c r="A86" s="28"/>
      <c r="B86" s="25" t="s">
        <v>115</v>
      </c>
      <c r="C86" s="28"/>
      <c r="D86" s="28"/>
      <c r="E86" s="28"/>
      <c r="F86" s="28"/>
      <c r="G86" s="28"/>
      <c r="H86" s="28"/>
      <c r="I86" s="28"/>
      <c r="J86" s="28"/>
      <c r="K86" s="28"/>
      <c r="L86" s="28"/>
      <c r="M86" s="28"/>
      <c r="N86" s="28"/>
      <c r="O86" s="28"/>
      <c r="P86" s="28"/>
      <c r="Q86" s="28"/>
      <c r="R86" s="28"/>
      <c r="S86" s="26" t="s">
        <v>79</v>
      </c>
      <c r="T86" s="28"/>
      <c r="U86" s="149"/>
      <c r="V86" s="149"/>
      <c r="W86" s="72"/>
      <c r="X86" s="65"/>
      <c r="Y86" s="149"/>
      <c r="Z86" s="149"/>
      <c r="AA86" s="28"/>
      <c r="AB86" s="39"/>
      <c r="AC86" s="39"/>
      <c r="AD86" s="39"/>
      <c r="AE86" s="39"/>
      <c r="AF86" s="39"/>
      <c r="AG86" s="39"/>
      <c r="AH86" s="39"/>
      <c r="AI86" s="39"/>
      <c r="AJ86" s="39"/>
      <c r="AK86" s="39"/>
      <c r="AL86" s="39"/>
      <c r="AM86" s="39"/>
    </row>
    <row r="87" spans="1:39" ht="13.95" customHeight="1" x14ac:dyDescent="0.25">
      <c r="A87" s="28"/>
      <c r="B87" s="113"/>
      <c r="C87" s="113"/>
      <c r="D87" s="113"/>
      <c r="E87" s="113"/>
      <c r="F87" s="113"/>
      <c r="G87" s="113"/>
      <c r="H87" s="113"/>
      <c r="I87" s="113"/>
      <c r="J87" s="113"/>
      <c r="K87" s="113"/>
      <c r="L87" s="113"/>
      <c r="M87" s="113"/>
      <c r="N87" s="113"/>
      <c r="O87" s="113"/>
      <c r="P87" s="113"/>
      <c r="Q87" s="113"/>
      <c r="R87" s="28"/>
      <c r="S87" s="66"/>
      <c r="T87" s="28"/>
      <c r="U87" s="142" t="str">
        <f>IFERROR(VLOOKUP(B87,Data!B52:H103,3,0),"")</f>
        <v/>
      </c>
      <c r="V87" s="142"/>
      <c r="W87" s="69"/>
      <c r="X87" s="28"/>
      <c r="Y87" s="142" t="str">
        <f>IF(ISNUMBER(S87),S87*U87,"")</f>
        <v/>
      </c>
      <c r="Z87" s="142"/>
      <c r="AA87" s="28"/>
      <c r="AB87" s="39"/>
      <c r="AC87" s="39"/>
      <c r="AD87" s="39"/>
      <c r="AE87" s="39"/>
      <c r="AF87" s="39"/>
      <c r="AG87" s="39"/>
      <c r="AH87" s="39"/>
      <c r="AI87" s="39"/>
      <c r="AJ87" s="39"/>
      <c r="AK87" s="39"/>
      <c r="AL87" s="39"/>
      <c r="AM87" s="39"/>
    </row>
    <row r="88" spans="1:39" ht="3"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39"/>
      <c r="AC88" s="39"/>
      <c r="AD88" s="39"/>
      <c r="AE88" s="39"/>
      <c r="AF88" s="39"/>
      <c r="AG88" s="39"/>
      <c r="AH88" s="39"/>
      <c r="AI88" s="39"/>
      <c r="AJ88" s="39"/>
      <c r="AK88" s="39"/>
      <c r="AL88" s="39"/>
      <c r="AM88" s="39"/>
    </row>
    <row r="89" spans="1:39" ht="13.95" customHeight="1" x14ac:dyDescent="0.25">
      <c r="A89" s="28"/>
      <c r="B89" s="113"/>
      <c r="C89" s="113"/>
      <c r="D89" s="113"/>
      <c r="E89" s="113"/>
      <c r="F89" s="113"/>
      <c r="G89" s="113"/>
      <c r="H89" s="113"/>
      <c r="I89" s="113"/>
      <c r="J89" s="113"/>
      <c r="K89" s="113"/>
      <c r="L89" s="113"/>
      <c r="M89" s="113"/>
      <c r="N89" s="113"/>
      <c r="O89" s="113"/>
      <c r="P89" s="113"/>
      <c r="Q89" s="113"/>
      <c r="R89" s="28"/>
      <c r="S89" s="66"/>
      <c r="T89" s="28"/>
      <c r="U89" s="142" t="str">
        <f>IFERROR(VLOOKUP(B89,Data!B54:H105,3,0),"")</f>
        <v/>
      </c>
      <c r="V89" s="142"/>
      <c r="W89" s="69"/>
      <c r="X89" s="28"/>
      <c r="Y89" s="142" t="str">
        <f>IF(ISNUMBER(S89),S89*U89,"")</f>
        <v/>
      </c>
      <c r="Z89" s="142"/>
      <c r="AA89" s="28"/>
      <c r="AB89" s="39"/>
      <c r="AC89" s="39"/>
      <c r="AD89" s="39"/>
      <c r="AE89" s="39"/>
      <c r="AF89" s="39"/>
      <c r="AG89" s="39"/>
      <c r="AH89" s="39"/>
      <c r="AI89" s="39"/>
      <c r="AJ89" s="39"/>
      <c r="AK89" s="39"/>
      <c r="AL89" s="39"/>
      <c r="AM89" s="39"/>
    </row>
    <row r="90" spans="1:39" ht="3"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39"/>
      <c r="AC90" s="39"/>
      <c r="AD90" s="39"/>
      <c r="AE90" s="39"/>
      <c r="AF90" s="39"/>
      <c r="AG90" s="39"/>
      <c r="AH90" s="39"/>
      <c r="AI90" s="39"/>
      <c r="AJ90" s="39"/>
      <c r="AK90" s="39"/>
      <c r="AL90" s="39"/>
      <c r="AM90" s="39"/>
    </row>
    <row r="91" spans="1:39" ht="13.95" customHeight="1" x14ac:dyDescent="0.25">
      <c r="A91" s="28"/>
      <c r="B91" s="113"/>
      <c r="C91" s="113"/>
      <c r="D91" s="113"/>
      <c r="E91" s="113"/>
      <c r="F91" s="113"/>
      <c r="G91" s="113"/>
      <c r="H91" s="113"/>
      <c r="I91" s="113"/>
      <c r="J91" s="113"/>
      <c r="K91" s="113"/>
      <c r="L91" s="113"/>
      <c r="M91" s="113"/>
      <c r="N91" s="113"/>
      <c r="O91" s="113"/>
      <c r="P91" s="113"/>
      <c r="Q91" s="113"/>
      <c r="R91" s="28"/>
      <c r="S91" s="66"/>
      <c r="T91" s="28"/>
      <c r="U91" s="142" t="str">
        <f>IFERROR(VLOOKUP(B91,Data!B56:H107,3,0),"")</f>
        <v/>
      </c>
      <c r="V91" s="142"/>
      <c r="W91" s="69"/>
      <c r="X91" s="28"/>
      <c r="Y91" s="142" t="str">
        <f>IF(ISNUMBER(S91),S91*U91,"")</f>
        <v/>
      </c>
      <c r="Z91" s="142"/>
      <c r="AA91" s="28"/>
      <c r="AB91" s="39"/>
      <c r="AC91" s="39"/>
      <c r="AD91" s="39"/>
      <c r="AE91" s="39"/>
      <c r="AF91" s="39"/>
      <c r="AG91" s="39"/>
      <c r="AH91" s="39"/>
      <c r="AI91" s="39"/>
      <c r="AJ91" s="39"/>
      <c r="AK91" s="39"/>
      <c r="AL91" s="39"/>
      <c r="AM91" s="39"/>
    </row>
    <row r="92" spans="1:39" ht="3"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39"/>
      <c r="AC92" s="39"/>
      <c r="AD92" s="39"/>
      <c r="AE92" s="39"/>
      <c r="AF92" s="39"/>
      <c r="AG92" s="39"/>
      <c r="AH92" s="39"/>
      <c r="AI92" s="39"/>
      <c r="AJ92" s="39"/>
      <c r="AK92" s="39"/>
      <c r="AL92" s="39"/>
      <c r="AM92" s="39"/>
    </row>
    <row r="93" spans="1:39" ht="13.95" customHeight="1" x14ac:dyDescent="0.25">
      <c r="A93" s="28"/>
      <c r="B93" s="113"/>
      <c r="C93" s="113"/>
      <c r="D93" s="113"/>
      <c r="E93" s="113"/>
      <c r="F93" s="113"/>
      <c r="G93" s="113"/>
      <c r="H93" s="113"/>
      <c r="I93" s="113"/>
      <c r="J93" s="113"/>
      <c r="K93" s="113"/>
      <c r="L93" s="113"/>
      <c r="M93" s="113"/>
      <c r="N93" s="113"/>
      <c r="O93" s="113"/>
      <c r="P93" s="113"/>
      <c r="Q93" s="113"/>
      <c r="R93" s="28"/>
      <c r="S93" s="66"/>
      <c r="T93" s="28"/>
      <c r="U93" s="142" t="str">
        <f>IFERROR(VLOOKUP(B93,Data!B58:H109,3,0),"")</f>
        <v/>
      </c>
      <c r="V93" s="142"/>
      <c r="W93" s="69"/>
      <c r="X93" s="28"/>
      <c r="Y93" s="142" t="str">
        <f>IF(ISNUMBER(S93),S93*U93,"")</f>
        <v/>
      </c>
      <c r="Z93" s="142"/>
      <c r="AA93" s="28"/>
      <c r="AB93" s="39"/>
      <c r="AC93" s="39"/>
      <c r="AD93" s="39"/>
      <c r="AE93" s="39"/>
      <c r="AF93" s="39"/>
      <c r="AG93" s="39"/>
      <c r="AH93" s="39"/>
      <c r="AI93" s="39"/>
      <c r="AJ93" s="39"/>
      <c r="AK93" s="39"/>
      <c r="AL93" s="39"/>
      <c r="AM93" s="39"/>
    </row>
    <row r="94" spans="1:39" ht="3"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39"/>
      <c r="AC94" s="39"/>
      <c r="AD94" s="39"/>
      <c r="AE94" s="39"/>
      <c r="AF94" s="39"/>
      <c r="AG94" s="39"/>
      <c r="AH94" s="39"/>
      <c r="AI94" s="39"/>
      <c r="AJ94" s="39"/>
      <c r="AK94" s="39"/>
      <c r="AL94" s="39"/>
      <c r="AM94" s="39"/>
    </row>
    <row r="95" spans="1:39" ht="13.95" customHeight="1" x14ac:dyDescent="0.25">
      <c r="A95" s="28"/>
      <c r="B95" s="25" t="s">
        <v>81</v>
      </c>
      <c r="C95" s="28"/>
      <c r="D95" s="28"/>
      <c r="E95" s="28"/>
      <c r="F95" s="28"/>
      <c r="G95" s="28"/>
      <c r="H95" s="28"/>
      <c r="I95" s="28"/>
      <c r="J95" s="28"/>
      <c r="K95" s="28"/>
      <c r="L95" s="28"/>
      <c r="M95" s="28"/>
      <c r="N95" s="28"/>
      <c r="O95" s="28"/>
      <c r="P95" s="28"/>
      <c r="Q95" s="28"/>
      <c r="R95" s="25"/>
      <c r="S95" s="28"/>
      <c r="T95" s="28"/>
      <c r="U95" s="28"/>
      <c r="V95" s="28"/>
      <c r="W95" s="28"/>
      <c r="X95" s="28"/>
      <c r="Y95" s="28"/>
      <c r="Z95" s="28"/>
      <c r="AA95" s="28"/>
      <c r="AB95" s="39"/>
      <c r="AC95" s="39"/>
      <c r="AD95" s="39"/>
      <c r="AE95" s="39"/>
      <c r="AF95" s="39"/>
      <c r="AG95" s="39"/>
      <c r="AH95" s="39"/>
      <c r="AI95" s="39"/>
      <c r="AJ95" s="39"/>
      <c r="AK95" s="39"/>
      <c r="AL95" s="39"/>
      <c r="AM95" s="39"/>
    </row>
    <row r="96" spans="1:39" ht="3"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39"/>
      <c r="AC96" s="39"/>
      <c r="AD96" s="39"/>
      <c r="AE96" s="39"/>
      <c r="AF96" s="39"/>
      <c r="AG96" s="39"/>
      <c r="AH96" s="39"/>
      <c r="AI96" s="39"/>
      <c r="AJ96" s="39"/>
      <c r="AK96" s="39"/>
      <c r="AL96" s="39"/>
      <c r="AM96" s="39"/>
    </row>
    <row r="97" spans="1:39" ht="21" customHeight="1" x14ac:dyDescent="0.25">
      <c r="A97" s="111" t="s">
        <v>262</v>
      </c>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77"/>
      <c r="AC97" s="77"/>
      <c r="AD97" s="77"/>
      <c r="AE97" s="77"/>
      <c r="AF97" s="77"/>
      <c r="AG97" s="77"/>
      <c r="AH97" s="77"/>
      <c r="AI97" s="77"/>
      <c r="AJ97" s="77"/>
      <c r="AK97" s="77"/>
      <c r="AL97" s="77"/>
      <c r="AM97" s="39"/>
    </row>
    <row r="98" spans="1:39" ht="3"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39"/>
      <c r="AC98" s="39"/>
      <c r="AD98" s="39"/>
      <c r="AE98" s="39"/>
      <c r="AF98" s="39"/>
      <c r="AG98" s="39"/>
      <c r="AH98" s="39"/>
      <c r="AI98" s="39"/>
      <c r="AJ98" s="39"/>
      <c r="AK98" s="39"/>
      <c r="AL98" s="39"/>
      <c r="AM98" s="39"/>
    </row>
    <row r="99" spans="1:39" ht="13.95" customHeight="1" x14ac:dyDescent="0.25">
      <c r="A99" s="28"/>
      <c r="B99" s="25" t="s">
        <v>294</v>
      </c>
      <c r="C99" s="28"/>
      <c r="D99" s="28"/>
      <c r="E99" s="28"/>
      <c r="F99" s="28"/>
      <c r="G99" s="28"/>
      <c r="H99" s="28"/>
      <c r="I99" s="28"/>
      <c r="J99" s="28"/>
      <c r="K99" s="25"/>
      <c r="L99" s="28"/>
      <c r="M99" s="28"/>
      <c r="N99" s="28"/>
      <c r="O99" s="28"/>
      <c r="P99" s="28"/>
      <c r="Q99" s="28"/>
      <c r="R99" s="28"/>
      <c r="S99" s="28"/>
      <c r="T99" s="28"/>
      <c r="U99" s="28"/>
      <c r="V99" s="28"/>
      <c r="W99" s="28"/>
      <c r="X99" s="28"/>
      <c r="Y99" s="28"/>
      <c r="Z99" s="28"/>
      <c r="AA99" s="28"/>
      <c r="AB99" s="39"/>
      <c r="AC99" s="39"/>
      <c r="AD99" s="39"/>
      <c r="AE99" s="39"/>
      <c r="AF99" s="39"/>
      <c r="AG99" s="39"/>
      <c r="AH99" s="39"/>
      <c r="AI99" s="39"/>
      <c r="AJ99" s="39"/>
      <c r="AK99" s="39"/>
      <c r="AL99" s="39"/>
      <c r="AM99" s="39"/>
    </row>
    <row r="100" spans="1:39" ht="3"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39"/>
      <c r="AC100" s="39"/>
      <c r="AD100" s="39"/>
      <c r="AE100" s="39"/>
      <c r="AF100" s="39"/>
      <c r="AG100" s="39"/>
      <c r="AH100" s="39"/>
      <c r="AI100" s="39"/>
      <c r="AJ100" s="39"/>
      <c r="AK100" s="39"/>
      <c r="AL100" s="39"/>
      <c r="AM100" s="39"/>
    </row>
    <row r="101" spans="1:39" ht="13.95" customHeight="1" x14ac:dyDescent="0.25">
      <c r="A101" s="28"/>
      <c r="B101" s="25" t="s">
        <v>295</v>
      </c>
      <c r="C101" s="28"/>
      <c r="D101" s="151"/>
      <c r="E101" s="151"/>
      <c r="F101" s="25"/>
      <c r="G101" s="25" t="s">
        <v>296</v>
      </c>
      <c r="H101" s="28"/>
      <c r="I101" s="28"/>
      <c r="J101" s="151"/>
      <c r="K101" s="151"/>
      <c r="L101" s="28"/>
      <c r="M101" s="25" t="s">
        <v>92</v>
      </c>
      <c r="N101" s="28"/>
      <c r="O101" s="28"/>
      <c r="P101" s="28"/>
      <c r="Q101" s="28"/>
      <c r="R101" s="152"/>
      <c r="S101" s="152"/>
      <c r="T101" s="152"/>
      <c r="U101" s="152"/>
      <c r="V101" s="152"/>
      <c r="W101" s="152"/>
      <c r="X101" s="152"/>
      <c r="Y101" s="152"/>
      <c r="Z101" s="152"/>
      <c r="AA101" s="28"/>
      <c r="AB101" s="39"/>
      <c r="AC101" s="39"/>
      <c r="AD101" s="39"/>
      <c r="AE101" s="39"/>
      <c r="AF101" s="39"/>
      <c r="AG101" s="39"/>
      <c r="AH101" s="39"/>
      <c r="AI101" s="39"/>
      <c r="AJ101" s="39"/>
      <c r="AK101" s="39"/>
      <c r="AL101" s="39"/>
      <c r="AM101" s="39"/>
    </row>
    <row r="102" spans="1:39" ht="3"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39"/>
      <c r="AC102" s="39"/>
      <c r="AD102" s="39"/>
      <c r="AE102" s="39"/>
      <c r="AF102" s="39"/>
      <c r="AG102" s="39"/>
      <c r="AH102" s="39"/>
      <c r="AI102" s="39"/>
      <c r="AJ102" s="39"/>
      <c r="AK102" s="39"/>
      <c r="AL102" s="39"/>
      <c r="AM102" s="39"/>
    </row>
    <row r="103" spans="1:39" ht="13.95" customHeight="1" x14ac:dyDescent="0.25">
      <c r="A103" s="28"/>
      <c r="B103" s="90" t="s">
        <v>297</v>
      </c>
      <c r="C103" s="90"/>
      <c r="D103" s="90"/>
      <c r="E103" s="90"/>
      <c r="F103" s="90"/>
      <c r="G103" s="90"/>
      <c r="H103" s="90"/>
      <c r="I103" s="90"/>
      <c r="J103" s="90"/>
      <c r="K103" s="25"/>
      <c r="L103" s="25" t="s">
        <v>93</v>
      </c>
      <c r="M103" s="28"/>
      <c r="N103" s="28"/>
      <c r="O103" s="28"/>
      <c r="P103" s="28"/>
      <c r="Q103" s="28"/>
      <c r="R103" s="28"/>
      <c r="S103" s="28"/>
      <c r="T103" s="28"/>
      <c r="U103" s="28"/>
      <c r="V103" s="28"/>
      <c r="W103" s="28"/>
      <c r="X103" s="28"/>
      <c r="Y103" s="28"/>
      <c r="Z103" s="28"/>
      <c r="AA103" s="28"/>
      <c r="AB103" s="39"/>
      <c r="AC103" s="39"/>
      <c r="AD103" s="39"/>
      <c r="AE103" s="39"/>
      <c r="AF103" s="39"/>
      <c r="AG103" s="39"/>
      <c r="AH103" s="39"/>
      <c r="AI103" s="39"/>
      <c r="AJ103" s="39"/>
      <c r="AK103" s="39"/>
      <c r="AL103" s="39"/>
      <c r="AM103" s="39"/>
    </row>
    <row r="104" spans="1:39" ht="3" customHeight="1" x14ac:dyDescent="0.25">
      <c r="A104" s="28"/>
      <c r="B104" s="90"/>
      <c r="C104" s="90"/>
      <c r="D104" s="90"/>
      <c r="E104" s="90"/>
      <c r="F104" s="90"/>
      <c r="G104" s="90"/>
      <c r="H104" s="90"/>
      <c r="I104" s="90"/>
      <c r="J104" s="90"/>
      <c r="K104" s="25"/>
      <c r="L104" s="28"/>
      <c r="M104" s="28"/>
      <c r="N104" s="28"/>
      <c r="O104" s="28"/>
      <c r="P104" s="28"/>
      <c r="Q104" s="28"/>
      <c r="R104" s="28"/>
      <c r="S104" s="28"/>
      <c r="T104" s="28"/>
      <c r="U104" s="28"/>
      <c r="V104" s="28"/>
      <c r="W104" s="28"/>
      <c r="X104" s="28"/>
      <c r="Y104" s="28"/>
      <c r="Z104" s="28"/>
      <c r="AA104" s="28"/>
      <c r="AB104" s="39"/>
      <c r="AC104" s="39"/>
      <c r="AD104" s="39"/>
      <c r="AE104" s="39"/>
      <c r="AF104" s="39"/>
      <c r="AG104" s="39"/>
      <c r="AH104" s="39"/>
      <c r="AI104" s="39"/>
      <c r="AJ104" s="39"/>
      <c r="AK104" s="39"/>
      <c r="AL104" s="39"/>
      <c r="AM104" s="39"/>
    </row>
    <row r="105" spans="1:39" ht="13.95" customHeight="1" x14ac:dyDescent="0.25">
      <c r="A105" s="28"/>
      <c r="B105" s="90"/>
      <c r="C105" s="90"/>
      <c r="D105" s="90"/>
      <c r="E105" s="90"/>
      <c r="F105" s="90"/>
      <c r="G105" s="90"/>
      <c r="H105" s="90"/>
      <c r="I105" s="90"/>
      <c r="J105" s="90"/>
      <c r="K105" s="28"/>
      <c r="L105" s="89"/>
      <c r="M105" s="89"/>
      <c r="N105" s="89"/>
      <c r="O105" s="89"/>
      <c r="P105" s="89"/>
      <c r="Q105" s="89"/>
      <c r="R105" s="89"/>
      <c r="S105" s="89"/>
      <c r="T105" s="89"/>
      <c r="U105" s="89"/>
      <c r="V105" s="89"/>
      <c r="W105" s="89"/>
      <c r="X105" s="89"/>
      <c r="Y105" s="89"/>
      <c r="Z105" s="89"/>
      <c r="AA105" s="28"/>
      <c r="AB105" s="39"/>
      <c r="AC105" s="39"/>
      <c r="AD105" s="39"/>
      <c r="AE105" s="39"/>
      <c r="AF105" s="39"/>
      <c r="AG105" s="39"/>
      <c r="AH105" s="39"/>
      <c r="AI105" s="39"/>
      <c r="AJ105" s="39"/>
      <c r="AK105" s="39"/>
      <c r="AL105" s="39"/>
      <c r="AM105" s="39"/>
    </row>
    <row r="106" spans="1:39" ht="13.95" customHeight="1" x14ac:dyDescent="0.25">
      <c r="A106" s="28"/>
      <c r="B106" s="90"/>
      <c r="C106" s="90"/>
      <c r="D106" s="90"/>
      <c r="E106" s="90"/>
      <c r="F106" s="90"/>
      <c r="G106" s="90"/>
      <c r="H106" s="90"/>
      <c r="I106" s="90"/>
      <c r="J106" s="90"/>
      <c r="K106" s="28"/>
      <c r="L106" s="89"/>
      <c r="M106" s="89"/>
      <c r="N106" s="89"/>
      <c r="O106" s="89"/>
      <c r="P106" s="89"/>
      <c r="Q106" s="89"/>
      <c r="R106" s="89"/>
      <c r="S106" s="89"/>
      <c r="T106" s="89"/>
      <c r="U106" s="89"/>
      <c r="V106" s="89"/>
      <c r="W106" s="89"/>
      <c r="X106" s="89"/>
      <c r="Y106" s="89"/>
      <c r="Z106" s="89"/>
      <c r="AA106" s="28"/>
      <c r="AB106" s="39"/>
      <c r="AC106" s="39"/>
      <c r="AD106" s="39"/>
      <c r="AE106" s="39"/>
      <c r="AF106" s="39"/>
      <c r="AG106" s="39"/>
      <c r="AH106" s="39"/>
      <c r="AI106" s="39"/>
      <c r="AJ106" s="39"/>
      <c r="AK106" s="39"/>
      <c r="AL106" s="39"/>
      <c r="AM106" s="39"/>
    </row>
    <row r="107" spans="1:39" ht="13.95" customHeight="1" x14ac:dyDescent="0.25">
      <c r="A107" s="28"/>
      <c r="B107" s="90"/>
      <c r="C107" s="90"/>
      <c r="D107" s="90"/>
      <c r="E107" s="90"/>
      <c r="F107" s="90"/>
      <c r="G107" s="90"/>
      <c r="H107" s="90"/>
      <c r="I107" s="90"/>
      <c r="J107" s="90"/>
      <c r="K107" s="28"/>
      <c r="L107" s="89"/>
      <c r="M107" s="89"/>
      <c r="N107" s="89"/>
      <c r="O107" s="89"/>
      <c r="P107" s="89"/>
      <c r="Q107" s="89"/>
      <c r="R107" s="89"/>
      <c r="S107" s="89"/>
      <c r="T107" s="89"/>
      <c r="U107" s="89"/>
      <c r="V107" s="89"/>
      <c r="W107" s="89"/>
      <c r="X107" s="89"/>
      <c r="Y107" s="89"/>
      <c r="Z107" s="89"/>
      <c r="AA107" s="28"/>
      <c r="AB107" s="48"/>
      <c r="AC107" s="39"/>
      <c r="AD107" s="39"/>
      <c r="AE107" s="39"/>
      <c r="AF107" s="39"/>
      <c r="AG107" s="39"/>
      <c r="AH107" s="39"/>
      <c r="AI107" s="39"/>
      <c r="AJ107" s="39"/>
      <c r="AK107" s="39"/>
      <c r="AL107" s="39"/>
      <c r="AM107" s="39"/>
    </row>
    <row r="108" spans="1:39" ht="13.95" customHeight="1" x14ac:dyDescent="0.25">
      <c r="A108" s="28"/>
      <c r="B108" s="90"/>
      <c r="C108" s="90"/>
      <c r="D108" s="90"/>
      <c r="E108" s="90"/>
      <c r="F108" s="90"/>
      <c r="G108" s="90"/>
      <c r="H108" s="90"/>
      <c r="I108" s="90"/>
      <c r="J108" s="90"/>
      <c r="K108" s="28"/>
      <c r="L108" s="89"/>
      <c r="M108" s="89"/>
      <c r="N108" s="89"/>
      <c r="O108" s="89"/>
      <c r="P108" s="89"/>
      <c r="Q108" s="89"/>
      <c r="R108" s="89"/>
      <c r="S108" s="89"/>
      <c r="T108" s="89"/>
      <c r="U108" s="89"/>
      <c r="V108" s="89"/>
      <c r="W108" s="89"/>
      <c r="X108" s="89"/>
      <c r="Y108" s="89"/>
      <c r="Z108" s="89"/>
      <c r="AA108" s="28"/>
      <c r="AB108" s="48"/>
      <c r="AC108" s="39"/>
      <c r="AD108" s="39"/>
      <c r="AE108" s="39"/>
      <c r="AF108" s="39"/>
      <c r="AG108" s="39"/>
      <c r="AH108" s="39"/>
      <c r="AI108" s="39"/>
      <c r="AJ108" s="39"/>
      <c r="AK108" s="39"/>
      <c r="AL108" s="39"/>
      <c r="AM108" s="39"/>
    </row>
    <row r="109" spans="1:39" ht="3" customHeight="1" x14ac:dyDescent="0.25">
      <c r="A109" s="28"/>
      <c r="B109" s="28"/>
      <c r="C109" s="28"/>
      <c r="D109" s="28"/>
      <c r="E109" s="28"/>
      <c r="F109" s="28"/>
      <c r="G109" s="28"/>
      <c r="H109" s="28"/>
      <c r="I109" s="28"/>
      <c r="J109" s="28"/>
      <c r="K109" s="28"/>
      <c r="L109" s="89"/>
      <c r="M109" s="89"/>
      <c r="N109" s="89"/>
      <c r="O109" s="89"/>
      <c r="P109" s="89"/>
      <c r="Q109" s="89"/>
      <c r="R109" s="89"/>
      <c r="S109" s="89"/>
      <c r="T109" s="89"/>
      <c r="U109" s="89"/>
      <c r="V109" s="89"/>
      <c r="W109" s="89"/>
      <c r="X109" s="89"/>
      <c r="Y109" s="89"/>
      <c r="Z109" s="89"/>
      <c r="AA109" s="28"/>
      <c r="AB109" s="48"/>
      <c r="AC109" s="39"/>
      <c r="AD109" s="39"/>
      <c r="AE109" s="39"/>
      <c r="AF109" s="39"/>
      <c r="AG109" s="39"/>
      <c r="AH109" s="39"/>
      <c r="AI109" s="39"/>
      <c r="AJ109" s="39"/>
      <c r="AK109" s="39"/>
      <c r="AL109" s="39"/>
      <c r="AM109" s="39"/>
    </row>
    <row r="110" spans="1:39" ht="13.95" customHeight="1" x14ac:dyDescent="0.25">
      <c r="A110" s="28"/>
      <c r="B110" s="90" t="s">
        <v>293</v>
      </c>
      <c r="C110" s="90"/>
      <c r="D110" s="90"/>
      <c r="E110" s="90"/>
      <c r="F110" s="90"/>
      <c r="G110" s="90"/>
      <c r="H110" s="90"/>
      <c r="I110" s="90"/>
      <c r="J110" s="90"/>
      <c r="K110" s="28"/>
      <c r="L110" s="89"/>
      <c r="M110" s="89"/>
      <c r="N110" s="89"/>
      <c r="O110" s="89"/>
      <c r="P110" s="89"/>
      <c r="Q110" s="89"/>
      <c r="R110" s="89"/>
      <c r="S110" s="89"/>
      <c r="T110" s="89"/>
      <c r="U110" s="89"/>
      <c r="V110" s="89"/>
      <c r="W110" s="89"/>
      <c r="X110" s="89"/>
      <c r="Y110" s="89"/>
      <c r="Z110" s="89"/>
      <c r="AA110" s="28"/>
      <c r="AB110" s="48"/>
      <c r="AC110" s="39"/>
      <c r="AD110" s="39"/>
      <c r="AE110" s="39"/>
      <c r="AF110" s="39"/>
      <c r="AG110" s="39"/>
      <c r="AH110" s="39"/>
      <c r="AI110" s="39"/>
      <c r="AJ110" s="39"/>
      <c r="AK110" s="39"/>
      <c r="AL110" s="39"/>
      <c r="AM110" s="39"/>
    </row>
    <row r="111" spans="1:39" ht="13.95" customHeight="1" x14ac:dyDescent="0.25">
      <c r="A111" s="28"/>
      <c r="B111" s="90"/>
      <c r="C111" s="90"/>
      <c r="D111" s="90"/>
      <c r="E111" s="90"/>
      <c r="F111" s="90"/>
      <c r="G111" s="90"/>
      <c r="H111" s="90"/>
      <c r="I111" s="90"/>
      <c r="J111" s="90"/>
      <c r="K111" s="28"/>
      <c r="L111" s="89"/>
      <c r="M111" s="89"/>
      <c r="N111" s="89"/>
      <c r="O111" s="89"/>
      <c r="P111" s="89"/>
      <c r="Q111" s="89"/>
      <c r="R111" s="89"/>
      <c r="S111" s="89"/>
      <c r="T111" s="89"/>
      <c r="U111" s="89"/>
      <c r="V111" s="89"/>
      <c r="W111" s="89"/>
      <c r="X111" s="89"/>
      <c r="Y111" s="89"/>
      <c r="Z111" s="89"/>
      <c r="AA111" s="28"/>
      <c r="AB111" s="48"/>
      <c r="AC111" s="39"/>
      <c r="AD111" s="39"/>
      <c r="AE111" s="39"/>
      <c r="AF111" s="39"/>
      <c r="AG111" s="39"/>
      <c r="AH111" s="39"/>
      <c r="AI111" s="39"/>
      <c r="AJ111" s="39"/>
      <c r="AK111" s="39"/>
      <c r="AL111" s="39"/>
      <c r="AM111" s="39"/>
    </row>
    <row r="112" spans="1:39" ht="3" customHeight="1" x14ac:dyDescent="0.25">
      <c r="A112" s="28"/>
      <c r="B112" s="28"/>
      <c r="C112" s="28"/>
      <c r="D112" s="28"/>
      <c r="E112" s="28"/>
      <c r="F112" s="28"/>
      <c r="G112" s="28"/>
      <c r="H112" s="28"/>
      <c r="I112" s="28"/>
      <c r="J112" s="28"/>
      <c r="K112" s="22"/>
      <c r="L112" s="22"/>
      <c r="M112" s="22"/>
      <c r="N112" s="22"/>
      <c r="O112" s="22"/>
      <c r="P112" s="22"/>
      <c r="Q112" s="22"/>
      <c r="R112" s="22"/>
      <c r="S112" s="22"/>
      <c r="T112" s="22"/>
      <c r="U112" s="22"/>
      <c r="V112" s="22"/>
      <c r="W112" s="22"/>
      <c r="X112" s="22"/>
      <c r="Y112" s="22"/>
      <c r="Z112" s="22"/>
      <c r="AA112" s="28"/>
      <c r="AB112" s="48"/>
      <c r="AC112" s="39"/>
      <c r="AD112" s="39"/>
      <c r="AE112" s="39"/>
      <c r="AF112" s="39"/>
      <c r="AG112" s="39"/>
      <c r="AH112" s="39"/>
      <c r="AI112" s="39"/>
      <c r="AJ112" s="39"/>
      <c r="AK112" s="39"/>
      <c r="AL112" s="39"/>
      <c r="AM112" s="39"/>
    </row>
    <row r="113" spans="1:39" ht="21" customHeight="1" x14ac:dyDescent="0.25">
      <c r="A113" s="111" t="s">
        <v>83</v>
      </c>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77"/>
      <c r="AC113" s="77"/>
      <c r="AD113" s="39"/>
      <c r="AE113" s="39"/>
      <c r="AF113" s="39"/>
      <c r="AG113" s="39"/>
      <c r="AH113" s="39"/>
      <c r="AI113" s="39"/>
      <c r="AJ113" s="39"/>
      <c r="AK113" s="39"/>
      <c r="AL113" s="39"/>
      <c r="AM113" s="39"/>
    </row>
    <row r="114" spans="1:39" ht="3"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39"/>
      <c r="AC114" s="39"/>
      <c r="AD114" s="39"/>
      <c r="AE114" s="39"/>
      <c r="AF114" s="39"/>
      <c r="AG114" s="39"/>
      <c r="AH114" s="39"/>
      <c r="AI114" s="39"/>
      <c r="AJ114" s="39"/>
      <c r="AK114" s="39"/>
      <c r="AL114" s="39"/>
      <c r="AM114" s="39"/>
    </row>
    <row r="115" spans="1:39" ht="13.95" customHeight="1" x14ac:dyDescent="0.25">
      <c r="A115" s="28"/>
      <c r="B115" s="25" t="s">
        <v>202</v>
      </c>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39"/>
      <c r="AC115" s="39"/>
      <c r="AD115" s="39"/>
      <c r="AE115" s="39"/>
      <c r="AF115" s="39"/>
      <c r="AG115" s="39"/>
      <c r="AH115" s="39"/>
      <c r="AI115" s="39"/>
      <c r="AJ115" s="39"/>
      <c r="AK115" s="39"/>
      <c r="AL115" s="39"/>
      <c r="AM115" s="39"/>
    </row>
    <row r="116" spans="1:39" ht="13.95" customHeight="1" x14ac:dyDescent="0.25">
      <c r="A116" s="28"/>
      <c r="B116" s="141"/>
      <c r="C116" s="141"/>
      <c r="D116" s="141"/>
      <c r="E116" s="141"/>
      <c r="F116" s="141"/>
      <c r="G116" s="141"/>
      <c r="H116" s="141"/>
      <c r="I116" s="141"/>
      <c r="J116" s="141"/>
      <c r="K116" s="141"/>
      <c r="L116" s="141"/>
      <c r="M116" s="141"/>
      <c r="N116" s="28"/>
      <c r="O116" s="90" t="s">
        <v>150</v>
      </c>
      <c r="P116" s="90"/>
      <c r="Q116" s="90"/>
      <c r="R116" s="90"/>
      <c r="S116" s="90"/>
      <c r="T116" s="90"/>
      <c r="U116" s="90"/>
      <c r="V116" s="90"/>
      <c r="W116" s="90"/>
      <c r="X116" s="90"/>
      <c r="Y116" s="90"/>
      <c r="Z116" s="90"/>
      <c r="AA116" s="28"/>
      <c r="AB116" s="39"/>
      <c r="AC116" s="39"/>
      <c r="AD116" s="39"/>
      <c r="AE116" s="39"/>
      <c r="AF116" s="39"/>
      <c r="AG116" s="39"/>
      <c r="AH116" s="39"/>
      <c r="AI116" s="39"/>
      <c r="AJ116" s="39"/>
      <c r="AK116" s="39"/>
      <c r="AL116" s="39"/>
      <c r="AM116" s="39"/>
    </row>
    <row r="117" spans="1:39" ht="13.95" customHeight="1" x14ac:dyDescent="0.25">
      <c r="A117" s="28"/>
      <c r="B117" s="141"/>
      <c r="C117" s="141"/>
      <c r="D117" s="141"/>
      <c r="E117" s="141"/>
      <c r="F117" s="141"/>
      <c r="G117" s="141"/>
      <c r="H117" s="141"/>
      <c r="I117" s="141"/>
      <c r="J117" s="141"/>
      <c r="K117" s="141"/>
      <c r="L117" s="141"/>
      <c r="M117" s="141"/>
      <c r="N117" s="28"/>
      <c r="O117" s="90"/>
      <c r="P117" s="90"/>
      <c r="Q117" s="90"/>
      <c r="R117" s="90"/>
      <c r="S117" s="90"/>
      <c r="T117" s="90"/>
      <c r="U117" s="90"/>
      <c r="V117" s="90"/>
      <c r="W117" s="90"/>
      <c r="X117" s="90"/>
      <c r="Y117" s="90"/>
      <c r="Z117" s="90"/>
      <c r="AA117" s="28"/>
      <c r="AB117" s="39"/>
      <c r="AC117" s="39"/>
      <c r="AD117" s="39"/>
      <c r="AE117" s="39"/>
      <c r="AF117" s="39"/>
      <c r="AG117" s="39"/>
      <c r="AH117" s="39"/>
      <c r="AI117" s="39"/>
      <c r="AJ117" s="39"/>
      <c r="AK117" s="39"/>
      <c r="AL117" s="39"/>
      <c r="AM117" s="39"/>
    </row>
    <row r="118" spans="1:39" ht="13.95" customHeight="1" x14ac:dyDescent="0.25">
      <c r="A118" s="28"/>
      <c r="B118" s="141"/>
      <c r="C118" s="141"/>
      <c r="D118" s="141"/>
      <c r="E118" s="141"/>
      <c r="F118" s="141"/>
      <c r="G118" s="141"/>
      <c r="H118" s="141"/>
      <c r="I118" s="141"/>
      <c r="J118" s="141"/>
      <c r="K118" s="141"/>
      <c r="L118" s="141"/>
      <c r="M118" s="141"/>
      <c r="N118" s="28"/>
      <c r="O118" s="90"/>
      <c r="P118" s="90"/>
      <c r="Q118" s="90"/>
      <c r="R118" s="90"/>
      <c r="S118" s="90"/>
      <c r="T118" s="90"/>
      <c r="U118" s="90"/>
      <c r="V118" s="90"/>
      <c r="W118" s="90"/>
      <c r="X118" s="90"/>
      <c r="Y118" s="90"/>
      <c r="Z118" s="90"/>
      <c r="AA118" s="28"/>
      <c r="AB118" s="39"/>
      <c r="AC118" s="39"/>
      <c r="AD118" s="39"/>
      <c r="AE118" s="39"/>
      <c r="AF118" s="39"/>
      <c r="AG118" s="39"/>
      <c r="AH118" s="39"/>
      <c r="AI118" s="39"/>
      <c r="AJ118" s="39"/>
      <c r="AK118" s="39"/>
      <c r="AL118" s="39"/>
      <c r="AM118" s="39"/>
    </row>
    <row r="119" spans="1:39" ht="3" customHeight="1" x14ac:dyDescent="0.25">
      <c r="A119" s="28"/>
      <c r="B119" s="141"/>
      <c r="C119" s="141"/>
      <c r="D119" s="141"/>
      <c r="E119" s="141"/>
      <c r="F119" s="141"/>
      <c r="G119" s="141"/>
      <c r="H119" s="141"/>
      <c r="I119" s="141"/>
      <c r="J119" s="141"/>
      <c r="K119" s="141"/>
      <c r="L119" s="141"/>
      <c r="M119" s="141"/>
      <c r="N119" s="28"/>
      <c r="O119" s="28"/>
      <c r="P119" s="28"/>
      <c r="Q119" s="28"/>
      <c r="R119" s="28"/>
      <c r="S119" s="28"/>
      <c r="T119" s="28"/>
      <c r="U119" s="28"/>
      <c r="V119" s="28"/>
      <c r="W119" s="28"/>
      <c r="X119" s="28"/>
      <c r="Y119" s="28"/>
      <c r="Z119" s="28"/>
      <c r="AA119" s="28"/>
      <c r="AB119" s="39"/>
      <c r="AC119" s="39"/>
      <c r="AD119" s="39"/>
      <c r="AE119" s="39"/>
      <c r="AF119" s="39"/>
      <c r="AG119" s="39"/>
      <c r="AH119" s="39"/>
      <c r="AI119" s="39"/>
      <c r="AJ119" s="39"/>
      <c r="AK119" s="39"/>
      <c r="AL119" s="39"/>
      <c r="AM119" s="39"/>
    </row>
    <row r="120" spans="1:39" ht="13.95" customHeight="1" x14ac:dyDescent="0.25">
      <c r="A120" s="28"/>
      <c r="B120" s="141"/>
      <c r="C120" s="141"/>
      <c r="D120" s="141"/>
      <c r="E120" s="141"/>
      <c r="F120" s="141"/>
      <c r="G120" s="141"/>
      <c r="H120" s="141"/>
      <c r="I120" s="141"/>
      <c r="J120" s="141"/>
      <c r="K120" s="141"/>
      <c r="L120" s="141"/>
      <c r="M120" s="141"/>
      <c r="N120" s="28"/>
      <c r="O120" s="90" t="s">
        <v>100</v>
      </c>
      <c r="P120" s="90"/>
      <c r="Q120" s="90"/>
      <c r="R120" s="90"/>
      <c r="S120" s="90"/>
      <c r="T120" s="90"/>
      <c r="U120" s="90"/>
      <c r="V120" s="90"/>
      <c r="W120" s="90"/>
      <c r="X120" s="90"/>
      <c r="Y120" s="90"/>
      <c r="Z120" s="90"/>
      <c r="AA120" s="28"/>
      <c r="AB120" s="39"/>
      <c r="AC120" s="39"/>
      <c r="AD120" s="39"/>
      <c r="AE120" s="39"/>
      <c r="AF120" s="39"/>
      <c r="AG120" s="39"/>
      <c r="AH120" s="39"/>
      <c r="AI120" s="39"/>
      <c r="AJ120" s="39"/>
      <c r="AK120" s="39"/>
      <c r="AL120" s="39"/>
      <c r="AM120" s="39" t="s">
        <v>200</v>
      </c>
    </row>
    <row r="121" spans="1:39" ht="13.95" customHeight="1" x14ac:dyDescent="0.25">
      <c r="A121" s="28"/>
      <c r="B121" s="141"/>
      <c r="C121" s="141"/>
      <c r="D121" s="141"/>
      <c r="E121" s="141"/>
      <c r="F121" s="141"/>
      <c r="G121" s="141"/>
      <c r="H121" s="141"/>
      <c r="I121" s="141"/>
      <c r="J121" s="141"/>
      <c r="K121" s="141"/>
      <c r="L121" s="141"/>
      <c r="M121" s="141"/>
      <c r="N121" s="28"/>
      <c r="O121" s="90"/>
      <c r="P121" s="90"/>
      <c r="Q121" s="90"/>
      <c r="R121" s="90"/>
      <c r="S121" s="90"/>
      <c r="T121" s="90"/>
      <c r="U121" s="90"/>
      <c r="V121" s="90"/>
      <c r="W121" s="90"/>
      <c r="X121" s="90"/>
      <c r="Y121" s="90"/>
      <c r="Z121" s="90"/>
      <c r="AA121" s="28"/>
      <c r="AB121" s="39"/>
      <c r="AC121" s="39"/>
      <c r="AD121" s="39"/>
      <c r="AE121" s="39"/>
      <c r="AF121" s="39"/>
      <c r="AG121" s="39"/>
      <c r="AH121" s="39"/>
      <c r="AI121" s="39"/>
      <c r="AJ121" s="39"/>
      <c r="AK121" s="39"/>
      <c r="AL121" s="39"/>
      <c r="AM121" s="39"/>
    </row>
    <row r="122" spans="1:39" ht="13.95" customHeight="1" x14ac:dyDescent="0.25">
      <c r="A122" s="28"/>
      <c r="B122" s="141"/>
      <c r="C122" s="141"/>
      <c r="D122" s="141"/>
      <c r="E122" s="141"/>
      <c r="F122" s="141"/>
      <c r="G122" s="141"/>
      <c r="H122" s="141"/>
      <c r="I122" s="141"/>
      <c r="J122" s="141"/>
      <c r="K122" s="141"/>
      <c r="L122" s="141"/>
      <c r="M122" s="141"/>
      <c r="N122" s="28"/>
      <c r="O122" s="90"/>
      <c r="P122" s="90"/>
      <c r="Q122" s="90"/>
      <c r="R122" s="90"/>
      <c r="S122" s="90"/>
      <c r="T122" s="90"/>
      <c r="U122" s="90"/>
      <c r="V122" s="90"/>
      <c r="W122" s="90"/>
      <c r="X122" s="90"/>
      <c r="Y122" s="90"/>
      <c r="Z122" s="90"/>
      <c r="AA122" s="28"/>
      <c r="AB122" s="39"/>
      <c r="AC122" s="39"/>
      <c r="AD122" s="39"/>
      <c r="AE122" s="39"/>
      <c r="AF122" s="39"/>
      <c r="AG122" s="39"/>
      <c r="AH122" s="39"/>
      <c r="AI122" s="39"/>
      <c r="AJ122" s="39"/>
      <c r="AK122" s="39"/>
      <c r="AL122" s="39"/>
      <c r="AM122" s="39"/>
    </row>
    <row r="123" spans="1:39" ht="3"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39"/>
      <c r="AC123" s="39"/>
      <c r="AD123" s="39"/>
      <c r="AE123" s="39"/>
      <c r="AF123" s="39"/>
      <c r="AG123" s="39"/>
      <c r="AH123" s="39"/>
      <c r="AI123" s="39"/>
      <c r="AJ123" s="39"/>
      <c r="AK123" s="39"/>
      <c r="AL123" s="39"/>
      <c r="AM123" s="39"/>
    </row>
    <row r="124" spans="1:39" ht="21" customHeight="1" x14ac:dyDescent="0.25">
      <c r="A124" s="111" t="s">
        <v>199</v>
      </c>
      <c r="B124" s="111"/>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77"/>
      <c r="AC124" s="77"/>
      <c r="AD124" s="77"/>
      <c r="AE124" s="77"/>
      <c r="AF124" s="77"/>
      <c r="AG124" s="77"/>
      <c r="AH124" s="77"/>
      <c r="AI124" s="77"/>
      <c r="AJ124" s="77"/>
      <c r="AK124" s="77"/>
      <c r="AL124" s="77"/>
      <c r="AM124" s="39"/>
    </row>
    <row r="125" spans="1:39" ht="3"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39"/>
      <c r="AC125" s="39"/>
      <c r="AD125" s="39"/>
      <c r="AE125" s="39"/>
      <c r="AF125" s="39"/>
      <c r="AG125" s="39"/>
      <c r="AH125" s="39"/>
      <c r="AI125" s="39"/>
      <c r="AJ125" s="39"/>
      <c r="AK125" s="39"/>
      <c r="AL125" s="39"/>
      <c r="AM125" s="39"/>
    </row>
    <row r="126" spans="1:39" ht="13.95" customHeight="1" x14ac:dyDescent="0.25">
      <c r="A126" s="28"/>
      <c r="B126" s="25" t="s">
        <v>298</v>
      </c>
      <c r="C126" s="28"/>
      <c r="D126" s="28"/>
      <c r="E126" s="28"/>
      <c r="F126" s="28"/>
      <c r="G126" s="28"/>
      <c r="H126" s="28"/>
      <c r="I126" s="28"/>
      <c r="J126" s="28"/>
      <c r="K126" s="28"/>
      <c r="L126" s="28"/>
      <c r="M126" s="28"/>
      <c r="N126" s="28"/>
      <c r="O126" s="28"/>
      <c r="P126" s="90" t="s">
        <v>261</v>
      </c>
      <c r="Q126" s="90"/>
      <c r="R126" s="90"/>
      <c r="S126" s="90"/>
      <c r="T126" s="90"/>
      <c r="U126" s="90"/>
      <c r="V126" s="90"/>
      <c r="W126" s="90"/>
      <c r="X126" s="90"/>
      <c r="Y126" s="90"/>
      <c r="Z126" s="90"/>
      <c r="AA126" s="28"/>
      <c r="AB126" s="39"/>
      <c r="AC126" s="39"/>
      <c r="AD126" s="39"/>
      <c r="AE126" s="39"/>
      <c r="AF126" s="39"/>
      <c r="AG126" s="39"/>
      <c r="AH126" s="39"/>
      <c r="AI126" s="39"/>
      <c r="AJ126" s="39"/>
      <c r="AK126" s="39"/>
      <c r="AL126" s="39"/>
      <c r="AM126" s="39"/>
    </row>
    <row r="127" spans="1:39" ht="3" customHeight="1" x14ac:dyDescent="0.25">
      <c r="A127" s="28"/>
      <c r="B127" s="28"/>
      <c r="C127" s="28"/>
      <c r="D127" s="28"/>
      <c r="E127" s="28"/>
      <c r="F127" s="28"/>
      <c r="G127" s="28"/>
      <c r="H127" s="28"/>
      <c r="I127" s="28"/>
      <c r="J127" s="28"/>
      <c r="K127" s="28"/>
      <c r="L127" s="28"/>
      <c r="M127" s="28"/>
      <c r="N127" s="28"/>
      <c r="O127" s="28"/>
      <c r="P127" s="90"/>
      <c r="Q127" s="90"/>
      <c r="R127" s="90"/>
      <c r="S127" s="90"/>
      <c r="T127" s="90"/>
      <c r="U127" s="90"/>
      <c r="V127" s="90"/>
      <c r="W127" s="90"/>
      <c r="X127" s="90"/>
      <c r="Y127" s="90"/>
      <c r="Z127" s="90"/>
      <c r="AA127" s="28"/>
      <c r="AB127" s="39"/>
      <c r="AC127" s="39"/>
      <c r="AD127" s="39"/>
      <c r="AE127" s="39"/>
      <c r="AF127" s="39"/>
      <c r="AG127" s="39"/>
      <c r="AH127" s="39"/>
      <c r="AI127" s="39"/>
      <c r="AJ127" s="39"/>
      <c r="AK127" s="39"/>
      <c r="AL127" s="39"/>
      <c r="AM127" s="39"/>
    </row>
    <row r="128" spans="1:39" ht="13.95" customHeight="1" x14ac:dyDescent="0.25">
      <c r="A128" s="28"/>
      <c r="B128" s="25" t="s">
        <v>201</v>
      </c>
      <c r="C128" s="28"/>
      <c r="D128" s="28"/>
      <c r="E128" s="28"/>
      <c r="F128" s="28"/>
      <c r="G128" s="28"/>
      <c r="H128" s="28"/>
      <c r="I128" s="28"/>
      <c r="J128" s="28"/>
      <c r="K128" s="28"/>
      <c r="L128" s="28"/>
      <c r="M128" s="28"/>
      <c r="N128" s="28"/>
      <c r="O128" s="28"/>
      <c r="P128" s="90"/>
      <c r="Q128" s="90"/>
      <c r="R128" s="90"/>
      <c r="S128" s="90"/>
      <c r="T128" s="90"/>
      <c r="U128" s="90"/>
      <c r="V128" s="90"/>
      <c r="W128" s="90"/>
      <c r="X128" s="90"/>
      <c r="Y128" s="90"/>
      <c r="Z128" s="90"/>
      <c r="AA128" s="28"/>
      <c r="AB128" s="39"/>
      <c r="AC128" s="39"/>
      <c r="AD128" s="39"/>
      <c r="AE128" s="39"/>
      <c r="AF128" s="39"/>
      <c r="AG128" s="39"/>
      <c r="AH128" s="39"/>
      <c r="AI128" s="39"/>
      <c r="AJ128" s="39"/>
      <c r="AK128" s="39"/>
      <c r="AL128" s="39"/>
      <c r="AM128" s="39"/>
    </row>
    <row r="129" spans="1:39" ht="3" customHeight="1" x14ac:dyDescent="0.25">
      <c r="A129" s="28"/>
      <c r="B129" s="28"/>
      <c r="C129" s="28"/>
      <c r="D129" s="28"/>
      <c r="E129" s="28"/>
      <c r="F129" s="28"/>
      <c r="G129" s="28"/>
      <c r="H129" s="28"/>
      <c r="I129" s="28"/>
      <c r="J129" s="28"/>
      <c r="K129" s="28"/>
      <c r="L129" s="28"/>
      <c r="M129" s="28"/>
      <c r="N129" s="28"/>
      <c r="O129" s="28"/>
      <c r="P129" s="90"/>
      <c r="Q129" s="90"/>
      <c r="R129" s="90"/>
      <c r="S129" s="90"/>
      <c r="T129" s="90"/>
      <c r="U129" s="90"/>
      <c r="V129" s="90"/>
      <c r="W129" s="90"/>
      <c r="X129" s="90"/>
      <c r="Y129" s="90"/>
      <c r="Z129" s="90"/>
      <c r="AA129" s="28"/>
      <c r="AB129" s="39"/>
      <c r="AC129" s="39"/>
      <c r="AD129" s="39"/>
      <c r="AE129" s="39"/>
      <c r="AF129" s="39"/>
      <c r="AG129" s="39"/>
      <c r="AH129" s="39"/>
      <c r="AI129" s="39"/>
      <c r="AJ129" s="39"/>
      <c r="AK129" s="39"/>
      <c r="AL129" s="39"/>
      <c r="AM129" s="39"/>
    </row>
    <row r="130" spans="1:39" ht="13.95" customHeight="1" x14ac:dyDescent="0.25">
      <c r="A130" s="28"/>
      <c r="B130" s="28"/>
      <c r="C130" s="28"/>
      <c r="D130" s="28"/>
      <c r="E130" s="28"/>
      <c r="F130" s="28"/>
      <c r="G130" s="28"/>
      <c r="H130" s="28"/>
      <c r="I130" s="28"/>
      <c r="J130" s="28"/>
      <c r="K130" s="28"/>
      <c r="L130" s="28"/>
      <c r="M130" s="28"/>
      <c r="N130" s="28"/>
      <c r="O130" s="28"/>
      <c r="P130" s="90"/>
      <c r="Q130" s="90"/>
      <c r="R130" s="90"/>
      <c r="S130" s="90"/>
      <c r="T130" s="90"/>
      <c r="U130" s="90"/>
      <c r="V130" s="90"/>
      <c r="W130" s="90"/>
      <c r="X130" s="90"/>
      <c r="Y130" s="90"/>
      <c r="Z130" s="90"/>
      <c r="AA130" s="28"/>
      <c r="AB130" s="48"/>
      <c r="AC130" s="39"/>
      <c r="AD130" s="39"/>
      <c r="AE130" s="39"/>
      <c r="AF130" s="39"/>
      <c r="AG130" s="39"/>
      <c r="AH130" s="39"/>
      <c r="AI130" s="39"/>
      <c r="AJ130" s="39"/>
      <c r="AK130" s="39"/>
      <c r="AL130" s="39"/>
      <c r="AM130" s="39"/>
    </row>
    <row r="131" spans="1:39" ht="13.95" customHeight="1" x14ac:dyDescent="0.25">
      <c r="A131" s="28"/>
      <c r="B131" s="25" t="s">
        <v>206</v>
      </c>
      <c r="C131" s="28"/>
      <c r="D131" s="28"/>
      <c r="E131" s="28"/>
      <c r="F131" s="28"/>
      <c r="G131" s="28"/>
      <c r="H131" s="28"/>
      <c r="I131" s="28"/>
      <c r="J131" s="28"/>
      <c r="K131" s="28"/>
      <c r="L131" s="28"/>
      <c r="M131" s="28"/>
      <c r="N131" s="28"/>
      <c r="O131" s="28"/>
      <c r="P131" s="90"/>
      <c r="Q131" s="90"/>
      <c r="R131" s="90"/>
      <c r="S131" s="90"/>
      <c r="T131" s="90"/>
      <c r="U131" s="90"/>
      <c r="V131" s="90"/>
      <c r="W131" s="90"/>
      <c r="X131" s="90"/>
      <c r="Y131" s="90"/>
      <c r="Z131" s="90"/>
      <c r="AA131" s="28"/>
      <c r="AB131" s="48"/>
      <c r="AC131" s="39"/>
      <c r="AD131" s="39"/>
      <c r="AE131" s="39"/>
      <c r="AF131" s="39"/>
      <c r="AG131" s="39"/>
      <c r="AH131" s="39"/>
      <c r="AI131" s="39"/>
      <c r="AJ131" s="39"/>
      <c r="AK131" s="39"/>
      <c r="AL131" s="39"/>
      <c r="AM131" s="39"/>
    </row>
    <row r="132" spans="1:39" ht="13.95" customHeight="1" x14ac:dyDescent="0.25">
      <c r="A132" s="28"/>
      <c r="B132" s="28"/>
      <c r="C132" s="28"/>
      <c r="D132" s="28"/>
      <c r="E132" s="28"/>
      <c r="F132" s="28"/>
      <c r="G132" s="28"/>
      <c r="H132" s="28"/>
      <c r="I132" s="28"/>
      <c r="J132" s="28"/>
      <c r="K132" s="28"/>
      <c r="L132" s="28"/>
      <c r="M132" s="28"/>
      <c r="N132" s="28"/>
      <c r="O132" s="28"/>
      <c r="P132" s="90"/>
      <c r="Q132" s="90"/>
      <c r="R132" s="90"/>
      <c r="S132" s="90"/>
      <c r="T132" s="90"/>
      <c r="U132" s="90"/>
      <c r="V132" s="90"/>
      <c r="W132" s="90"/>
      <c r="X132" s="90"/>
      <c r="Y132" s="90"/>
      <c r="Z132" s="90"/>
      <c r="AA132" s="28"/>
      <c r="AB132" s="48"/>
      <c r="AC132" s="39"/>
      <c r="AD132" s="39"/>
      <c r="AE132" s="39"/>
      <c r="AF132" s="39"/>
      <c r="AG132" s="39"/>
      <c r="AH132" s="39"/>
      <c r="AI132" s="39"/>
      <c r="AJ132" s="39"/>
      <c r="AK132" s="39"/>
      <c r="AL132" s="39"/>
      <c r="AM132" s="39"/>
    </row>
    <row r="133" spans="1:39" ht="13.95" customHeight="1" x14ac:dyDescent="0.25">
      <c r="A133" s="28"/>
      <c r="B133" s="28"/>
      <c r="C133" s="28"/>
      <c r="D133" s="28"/>
      <c r="E133" s="28"/>
      <c r="F133" s="28"/>
      <c r="G133" s="28"/>
      <c r="H133" s="28"/>
      <c r="I133" s="28"/>
      <c r="J133" s="28"/>
      <c r="K133" s="28"/>
      <c r="L133" s="28"/>
      <c r="M133" s="28"/>
      <c r="N133" s="28"/>
      <c r="O133" s="28"/>
      <c r="P133" s="90"/>
      <c r="Q133" s="90"/>
      <c r="R133" s="90"/>
      <c r="S133" s="90"/>
      <c r="T133" s="90"/>
      <c r="U133" s="90"/>
      <c r="V133" s="90"/>
      <c r="W133" s="90"/>
      <c r="X133" s="90"/>
      <c r="Y133" s="90"/>
      <c r="Z133" s="90"/>
      <c r="AA133" s="28"/>
      <c r="AB133" s="48"/>
      <c r="AC133" s="39"/>
      <c r="AD133" s="39"/>
      <c r="AE133" s="39"/>
      <c r="AF133" s="39"/>
      <c r="AG133" s="39"/>
      <c r="AH133" s="39"/>
      <c r="AI133" s="39"/>
      <c r="AJ133" s="39"/>
      <c r="AK133" s="39"/>
      <c r="AL133" s="39"/>
      <c r="AM133" s="39"/>
    </row>
    <row r="134" spans="1:39" ht="3"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48"/>
      <c r="AC134" s="39"/>
      <c r="AD134" s="39"/>
      <c r="AE134" s="39"/>
      <c r="AF134" s="39"/>
      <c r="AG134" s="39"/>
      <c r="AH134" s="39"/>
      <c r="AI134" s="39"/>
      <c r="AJ134" s="39"/>
      <c r="AK134" s="39"/>
      <c r="AL134" s="39"/>
      <c r="AM134" s="39"/>
    </row>
    <row r="135" spans="1:39" ht="21" customHeight="1" x14ac:dyDescent="0.25">
      <c r="A135" s="111" t="s">
        <v>96</v>
      </c>
      <c r="B135" s="111"/>
      <c r="C135" s="111"/>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77"/>
      <c r="AC135" s="77"/>
      <c r="AD135" s="77"/>
      <c r="AE135" s="77"/>
      <c r="AF135" s="77"/>
      <c r="AG135" s="77"/>
      <c r="AH135" s="77"/>
      <c r="AI135" s="77"/>
      <c r="AJ135" s="77"/>
      <c r="AK135" s="77"/>
      <c r="AL135" s="77"/>
      <c r="AM135" s="39"/>
    </row>
    <row r="136" spans="1:39" ht="3" customHeight="1" x14ac:dyDescent="0.25">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70"/>
      <c r="X136" s="28"/>
      <c r="Y136" s="28"/>
      <c r="Z136" s="28"/>
      <c r="AA136" s="28"/>
      <c r="AD136" s="39"/>
      <c r="AE136" s="39"/>
      <c r="AF136" s="39"/>
      <c r="AG136" s="39"/>
      <c r="AH136" s="39"/>
      <c r="AI136" s="39"/>
      <c r="AJ136" s="39"/>
      <c r="AK136" s="39"/>
      <c r="AL136" s="39"/>
      <c r="AM136" s="39"/>
    </row>
    <row r="137" spans="1:39" ht="13.95" customHeight="1" x14ac:dyDescent="0.25">
      <c r="A137" s="46"/>
      <c r="B137" s="112" t="s">
        <v>95</v>
      </c>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46"/>
      <c r="AD137" s="39"/>
      <c r="AE137" s="39"/>
      <c r="AF137" s="39"/>
      <c r="AL137" s="39"/>
      <c r="AM137" s="39"/>
    </row>
    <row r="138" spans="1:39" ht="6" customHeight="1" x14ac:dyDescent="0.25">
      <c r="A138" s="46"/>
      <c r="B138" s="46"/>
      <c r="C138" s="46"/>
      <c r="D138" s="46"/>
      <c r="E138" s="46"/>
      <c r="F138" s="46"/>
      <c r="G138" s="46"/>
      <c r="H138" s="46"/>
      <c r="I138" s="46"/>
      <c r="J138" s="46"/>
      <c r="K138" s="46"/>
      <c r="L138" s="46"/>
      <c r="M138" s="46"/>
      <c r="N138" s="46"/>
      <c r="O138" s="46"/>
      <c r="P138" s="46"/>
      <c r="Q138" s="46"/>
      <c r="R138" s="46"/>
      <c r="S138" s="46"/>
      <c r="T138" s="46"/>
      <c r="U138" s="150" t="s">
        <v>66</v>
      </c>
      <c r="V138" s="150"/>
      <c r="W138" s="71"/>
      <c r="X138" s="28"/>
      <c r="Y138" s="150" t="s">
        <v>67</v>
      </c>
      <c r="Z138" s="150"/>
      <c r="AA138" s="46"/>
      <c r="AD138" s="39"/>
      <c r="AE138" s="39"/>
    </row>
    <row r="139" spans="1:39" ht="13.95" customHeight="1" x14ac:dyDescent="0.25">
      <c r="A139" s="28"/>
      <c r="B139" s="25" t="s">
        <v>274</v>
      </c>
      <c r="C139" s="42"/>
      <c r="D139" s="42"/>
      <c r="E139" s="42"/>
      <c r="F139" s="42"/>
      <c r="G139" s="42"/>
      <c r="H139" s="42"/>
      <c r="I139" s="42"/>
      <c r="J139" s="42"/>
      <c r="K139" s="42"/>
      <c r="L139" s="26"/>
      <c r="M139" s="42"/>
      <c r="N139" s="42"/>
      <c r="O139" s="42"/>
      <c r="P139" s="42"/>
      <c r="Q139" s="42"/>
      <c r="R139" s="42"/>
      <c r="S139" s="26" t="s">
        <v>79</v>
      </c>
      <c r="T139" s="42"/>
      <c r="U139" s="150"/>
      <c r="V139" s="150"/>
      <c r="W139" s="71"/>
      <c r="X139" s="28"/>
      <c r="Y139" s="150"/>
      <c r="Z139" s="150"/>
      <c r="AA139" s="42"/>
    </row>
    <row r="140" spans="1:39" ht="13.95" customHeight="1" x14ac:dyDescent="0.25">
      <c r="A140" s="28"/>
      <c r="B140" s="113"/>
      <c r="C140" s="113"/>
      <c r="D140" s="113"/>
      <c r="E140" s="113"/>
      <c r="F140" s="113"/>
      <c r="G140" s="113"/>
      <c r="H140" s="113"/>
      <c r="I140" s="113"/>
      <c r="J140" s="113"/>
      <c r="K140" s="113"/>
      <c r="L140" s="113"/>
      <c r="M140" s="113"/>
      <c r="N140" s="113"/>
      <c r="O140" s="113"/>
      <c r="P140" s="113"/>
      <c r="Q140" s="113"/>
      <c r="R140" s="67"/>
      <c r="S140" s="66"/>
      <c r="T140" s="67"/>
      <c r="U140" s="114" t="str">
        <f>IFERROR(VLOOKUP(B140,Data!$K$19:$L$36,2,0),"")</f>
        <v/>
      </c>
      <c r="V140" s="114"/>
      <c r="W140" s="67"/>
      <c r="X140" s="67"/>
      <c r="Y140" s="114" t="str">
        <f>IF(ISNUMBER(S140),S140*U140,"")</f>
        <v/>
      </c>
      <c r="Z140" s="114"/>
      <c r="AA140" s="42"/>
    </row>
    <row r="141" spans="1:39" ht="3" customHeight="1" x14ac:dyDescent="0.25">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67"/>
      <c r="X141" s="28"/>
      <c r="Y141" s="28"/>
      <c r="Z141" s="28"/>
      <c r="AA141" s="28"/>
      <c r="AD141" s="39"/>
      <c r="AE141" s="39"/>
      <c r="AF141" s="39"/>
      <c r="AG141" s="39"/>
      <c r="AH141" s="39"/>
      <c r="AI141" s="39"/>
      <c r="AJ141" s="39"/>
      <c r="AK141" s="39"/>
      <c r="AL141" s="39"/>
      <c r="AM141" s="39"/>
    </row>
    <row r="142" spans="1:39" ht="13.95" customHeight="1" x14ac:dyDescent="0.25">
      <c r="A142" s="28"/>
      <c r="B142" s="113"/>
      <c r="C142" s="113"/>
      <c r="D142" s="113"/>
      <c r="E142" s="113"/>
      <c r="F142" s="113"/>
      <c r="G142" s="113"/>
      <c r="H142" s="113"/>
      <c r="I142" s="113"/>
      <c r="J142" s="113"/>
      <c r="K142" s="113"/>
      <c r="L142" s="113"/>
      <c r="M142" s="113"/>
      <c r="N142" s="113"/>
      <c r="O142" s="113"/>
      <c r="P142" s="113"/>
      <c r="Q142" s="113"/>
      <c r="R142" s="67"/>
      <c r="S142" s="66"/>
      <c r="T142" s="67"/>
      <c r="U142" s="114" t="str">
        <f>IFERROR(VLOOKUP(B142,Data!$K$19:$L$36,2,0),"")</f>
        <v/>
      </c>
      <c r="V142" s="114"/>
      <c r="W142" s="67"/>
      <c r="X142" s="67"/>
      <c r="Y142" s="114" t="str">
        <f>IF(ISNUMBER(S142),S142*U142,"")</f>
        <v/>
      </c>
      <c r="Z142" s="114"/>
      <c r="AA142" s="42"/>
    </row>
    <row r="143" spans="1:39" ht="3" customHeight="1" x14ac:dyDescent="0.25">
      <c r="A143" s="28"/>
      <c r="B143" s="67"/>
      <c r="C143" s="67"/>
      <c r="D143" s="67"/>
      <c r="E143" s="67"/>
      <c r="F143" s="67"/>
      <c r="G143" s="67"/>
      <c r="H143" s="67"/>
      <c r="I143" s="67"/>
      <c r="J143" s="67"/>
      <c r="K143" s="67"/>
      <c r="L143" s="67"/>
      <c r="M143" s="68"/>
      <c r="N143" s="67"/>
      <c r="O143" s="67"/>
      <c r="P143" s="67"/>
      <c r="Q143" s="67"/>
      <c r="R143" s="67"/>
      <c r="S143" s="67"/>
      <c r="T143" s="67"/>
      <c r="U143" s="67"/>
      <c r="V143" s="67"/>
      <c r="W143" s="67"/>
      <c r="X143" s="67"/>
      <c r="Y143" s="67"/>
      <c r="Z143" s="68"/>
      <c r="AA143" s="42"/>
    </row>
    <row r="144" spans="1:39" ht="13.95" customHeight="1" x14ac:dyDescent="0.25">
      <c r="A144" s="28"/>
      <c r="B144" s="113"/>
      <c r="C144" s="113"/>
      <c r="D144" s="113"/>
      <c r="E144" s="113"/>
      <c r="F144" s="113"/>
      <c r="G144" s="113"/>
      <c r="H144" s="113"/>
      <c r="I144" s="113"/>
      <c r="J144" s="113"/>
      <c r="K144" s="113"/>
      <c r="L144" s="113"/>
      <c r="M144" s="113"/>
      <c r="N144" s="113"/>
      <c r="O144" s="113"/>
      <c r="P144" s="113"/>
      <c r="Q144" s="113"/>
      <c r="R144" s="67"/>
      <c r="S144" s="66"/>
      <c r="T144" s="67"/>
      <c r="U144" s="114" t="str">
        <f>IFERROR(VLOOKUP(B144,Data!$K$19:$L$36,2,0),"")</f>
        <v/>
      </c>
      <c r="V144" s="114"/>
      <c r="W144" s="67"/>
      <c r="X144" s="67"/>
      <c r="Y144" s="114" t="str">
        <f>IF(ISNUMBER(S144),S144*U144,"")</f>
        <v/>
      </c>
      <c r="Z144" s="114"/>
      <c r="AA144" s="42"/>
    </row>
    <row r="145" spans="1:39" ht="3" customHeight="1" x14ac:dyDescent="0.25">
      <c r="A145" s="28"/>
      <c r="B145" s="67"/>
      <c r="C145" s="67"/>
      <c r="D145" s="67"/>
      <c r="E145" s="67"/>
      <c r="F145" s="67"/>
      <c r="G145" s="67"/>
      <c r="H145" s="67"/>
      <c r="I145" s="67"/>
      <c r="J145" s="67"/>
      <c r="K145" s="67"/>
      <c r="L145" s="67"/>
      <c r="M145" s="68"/>
      <c r="N145" s="67"/>
      <c r="O145" s="67"/>
      <c r="P145" s="67"/>
      <c r="Q145" s="67"/>
      <c r="R145" s="67"/>
      <c r="S145" s="67"/>
      <c r="T145" s="67"/>
      <c r="U145" s="67"/>
      <c r="V145" s="67"/>
      <c r="W145" s="67"/>
      <c r="X145" s="67"/>
      <c r="Y145" s="67"/>
      <c r="Z145" s="68"/>
      <c r="AA145" s="42"/>
    </row>
    <row r="146" spans="1:39" ht="13.95" customHeight="1" x14ac:dyDescent="0.25">
      <c r="A146" s="28"/>
      <c r="B146" s="113"/>
      <c r="C146" s="113"/>
      <c r="D146" s="113"/>
      <c r="E146" s="113"/>
      <c r="F146" s="113"/>
      <c r="G146" s="113"/>
      <c r="H146" s="113"/>
      <c r="I146" s="113"/>
      <c r="J146" s="113"/>
      <c r="K146" s="113"/>
      <c r="L146" s="113"/>
      <c r="M146" s="113"/>
      <c r="N146" s="113"/>
      <c r="O146" s="113"/>
      <c r="P146" s="113"/>
      <c r="Q146" s="113"/>
      <c r="R146" s="67"/>
      <c r="S146" s="66"/>
      <c r="T146" s="67"/>
      <c r="U146" s="114" t="str">
        <f>IFERROR(VLOOKUP(B146,Data!$K$19:$L$36,2,0),"")</f>
        <v/>
      </c>
      <c r="V146" s="114"/>
      <c r="W146" s="67"/>
      <c r="X146" s="67"/>
      <c r="Y146" s="114" t="str">
        <f>IF(ISNUMBER(S146),S146*U146,"")</f>
        <v/>
      </c>
      <c r="Z146" s="114"/>
      <c r="AA146" s="42"/>
    </row>
    <row r="147" spans="1:39" ht="3" customHeight="1" x14ac:dyDescent="0.25">
      <c r="A147" s="28"/>
      <c r="B147" s="25"/>
      <c r="C147" s="25"/>
      <c r="D147" s="25"/>
      <c r="E147" s="25"/>
      <c r="F147" s="25"/>
      <c r="G147" s="25"/>
      <c r="H147" s="25"/>
      <c r="I147" s="25"/>
      <c r="J147" s="25"/>
      <c r="K147" s="28"/>
      <c r="L147" s="28"/>
      <c r="M147" s="28"/>
      <c r="N147" s="28"/>
      <c r="O147" s="28"/>
      <c r="P147" s="28"/>
      <c r="Q147" s="28"/>
      <c r="R147" s="28"/>
      <c r="S147" s="42"/>
      <c r="T147" s="42"/>
      <c r="U147" s="42"/>
      <c r="V147" s="42"/>
      <c r="W147" s="42"/>
      <c r="X147" s="42"/>
      <c r="Y147" s="42"/>
      <c r="Z147" s="42"/>
      <c r="AA147" s="42"/>
    </row>
    <row r="148" spans="1:39" ht="13.95" customHeight="1" x14ac:dyDescent="0.25">
      <c r="A148" s="28"/>
      <c r="B148" s="25" t="s">
        <v>97</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48"/>
    </row>
    <row r="149" spans="1:39" ht="3" customHeight="1" x14ac:dyDescent="0.25">
      <c r="A149" s="28"/>
      <c r="B149" s="91"/>
      <c r="C149" s="91"/>
      <c r="D149" s="91"/>
      <c r="E149" s="91"/>
      <c r="F149" s="91"/>
      <c r="G149" s="91"/>
      <c r="H149" s="91"/>
      <c r="I149" s="91"/>
      <c r="J149" s="91"/>
      <c r="K149" s="91"/>
      <c r="L149" s="91"/>
      <c r="M149" s="91"/>
      <c r="N149" s="91"/>
      <c r="O149" s="91"/>
      <c r="P149" s="91"/>
      <c r="Q149" s="28"/>
      <c r="R149" s="95" t="s">
        <v>260</v>
      </c>
      <c r="S149" s="95"/>
      <c r="T149" s="95"/>
      <c r="U149" s="95"/>
      <c r="V149" s="95"/>
      <c r="W149" s="95"/>
      <c r="X149" s="95"/>
      <c r="Y149" s="95"/>
      <c r="Z149" s="95"/>
      <c r="AA149" s="28"/>
      <c r="AB149" s="48"/>
    </row>
    <row r="150" spans="1:39" ht="13.95" customHeight="1" x14ac:dyDescent="0.25">
      <c r="A150" s="28"/>
      <c r="B150" s="91"/>
      <c r="C150" s="91"/>
      <c r="D150" s="91"/>
      <c r="E150" s="91"/>
      <c r="F150" s="91"/>
      <c r="G150" s="91"/>
      <c r="H150" s="91"/>
      <c r="I150" s="91"/>
      <c r="J150" s="91"/>
      <c r="K150" s="91"/>
      <c r="L150" s="91"/>
      <c r="M150" s="91"/>
      <c r="N150" s="91"/>
      <c r="O150" s="91"/>
      <c r="P150" s="91"/>
      <c r="Q150" s="28"/>
      <c r="R150" s="95"/>
      <c r="S150" s="95"/>
      <c r="T150" s="95"/>
      <c r="U150" s="95"/>
      <c r="V150" s="95"/>
      <c r="W150" s="95"/>
      <c r="X150" s="95"/>
      <c r="Y150" s="95"/>
      <c r="Z150" s="95"/>
      <c r="AA150" s="28"/>
      <c r="AB150" s="48"/>
      <c r="AC150" s="58"/>
    </row>
    <row r="151" spans="1:39" ht="3" customHeight="1" x14ac:dyDescent="0.25">
      <c r="A151" s="28"/>
      <c r="B151" s="91"/>
      <c r="C151" s="91"/>
      <c r="D151" s="91"/>
      <c r="E151" s="91"/>
      <c r="F151" s="91"/>
      <c r="G151" s="91"/>
      <c r="H151" s="91"/>
      <c r="I151" s="91"/>
      <c r="J151" s="91"/>
      <c r="K151" s="91"/>
      <c r="L151" s="91"/>
      <c r="M151" s="91"/>
      <c r="N151" s="91"/>
      <c r="O151" s="91"/>
      <c r="P151" s="91"/>
      <c r="Q151" s="28"/>
      <c r="R151" s="95"/>
      <c r="S151" s="95"/>
      <c r="T151" s="95"/>
      <c r="U151" s="95"/>
      <c r="V151" s="95"/>
      <c r="W151" s="95"/>
      <c r="X151" s="95"/>
      <c r="Y151" s="95"/>
      <c r="Z151" s="95"/>
      <c r="AA151" s="28"/>
      <c r="AB151" s="48"/>
    </row>
    <row r="152" spans="1:39" ht="13.95" customHeight="1" x14ac:dyDescent="0.25">
      <c r="A152" s="28"/>
      <c r="B152" s="91"/>
      <c r="C152" s="91"/>
      <c r="D152" s="91"/>
      <c r="E152" s="91"/>
      <c r="F152" s="91"/>
      <c r="G152" s="91"/>
      <c r="H152" s="91"/>
      <c r="I152" s="91"/>
      <c r="J152" s="91"/>
      <c r="K152" s="91"/>
      <c r="L152" s="91"/>
      <c r="M152" s="91"/>
      <c r="N152" s="91"/>
      <c r="O152" s="91"/>
      <c r="P152" s="91"/>
      <c r="Q152" s="28"/>
      <c r="R152" s="95"/>
      <c r="S152" s="95"/>
      <c r="T152" s="95"/>
      <c r="U152" s="95"/>
      <c r="V152" s="95"/>
      <c r="W152" s="95"/>
      <c r="X152" s="95"/>
      <c r="Y152" s="95"/>
      <c r="Z152" s="95"/>
      <c r="AA152" s="28"/>
      <c r="AB152" s="48"/>
    </row>
    <row r="153" spans="1:39" ht="13.95" customHeight="1" x14ac:dyDescent="0.25">
      <c r="A153" s="28"/>
      <c r="B153" s="91"/>
      <c r="C153" s="91"/>
      <c r="D153" s="91"/>
      <c r="E153" s="91"/>
      <c r="F153" s="91"/>
      <c r="G153" s="91"/>
      <c r="H153" s="91"/>
      <c r="I153" s="91"/>
      <c r="J153" s="91"/>
      <c r="K153" s="91"/>
      <c r="L153" s="91"/>
      <c r="M153" s="91"/>
      <c r="N153" s="91"/>
      <c r="O153" s="91"/>
      <c r="P153" s="91"/>
      <c r="Q153" s="28"/>
      <c r="R153" s="95"/>
      <c r="S153" s="95"/>
      <c r="T153" s="95"/>
      <c r="U153" s="95"/>
      <c r="V153" s="95"/>
      <c r="W153" s="95"/>
      <c r="X153" s="95"/>
      <c r="Y153" s="95"/>
      <c r="Z153" s="95"/>
      <c r="AA153" s="28"/>
      <c r="AB153" s="48"/>
    </row>
    <row r="154" spans="1:39" ht="3" customHeight="1" x14ac:dyDescent="0.25">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70"/>
      <c r="X154" s="28"/>
      <c r="Y154" s="28"/>
      <c r="Z154" s="28"/>
      <c r="AA154" s="28"/>
      <c r="AD154" s="39"/>
      <c r="AE154" s="39"/>
      <c r="AF154" s="39"/>
      <c r="AG154" s="39"/>
      <c r="AH154" s="39"/>
      <c r="AI154" s="39"/>
      <c r="AJ154" s="39"/>
      <c r="AK154" s="39"/>
      <c r="AL154" s="39"/>
      <c r="AM154" s="39"/>
    </row>
    <row r="155" spans="1:39" ht="21" customHeight="1" x14ac:dyDescent="0.25">
      <c r="A155" s="111" t="s">
        <v>89</v>
      </c>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77"/>
      <c r="AC155" s="77"/>
      <c r="AD155" s="77"/>
      <c r="AE155" s="77"/>
      <c r="AF155" s="77"/>
      <c r="AG155" s="77"/>
      <c r="AH155" s="77"/>
      <c r="AI155" s="77"/>
      <c r="AJ155" s="77"/>
      <c r="AK155" s="77"/>
      <c r="AL155" s="77"/>
      <c r="AM155" s="39"/>
    </row>
    <row r="156" spans="1:39" ht="3"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C156" s="33"/>
    </row>
    <row r="157" spans="1:39" ht="13.95" customHeight="1" x14ac:dyDescent="0.25">
      <c r="A157" s="112" t="s">
        <v>90</v>
      </c>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C157" s="33"/>
      <c r="AG157" s="33"/>
      <c r="AH157" s="33"/>
      <c r="AL157" s="39"/>
      <c r="AM157" s="39"/>
    </row>
    <row r="158" spans="1:39" ht="3"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C158" s="33"/>
      <c r="AF158" s="33"/>
      <c r="AG158" s="33"/>
      <c r="AH158" s="33"/>
      <c r="AL158" s="39"/>
      <c r="AM158" s="39"/>
    </row>
    <row r="159" spans="1:39" ht="13.95" customHeight="1" x14ac:dyDescent="0.25">
      <c r="A159" s="30"/>
      <c r="B159" s="31" t="s">
        <v>86</v>
      </c>
      <c r="C159" s="31"/>
      <c r="D159" s="31"/>
      <c r="E159" s="31"/>
      <c r="F159" s="31"/>
      <c r="G159" s="31"/>
      <c r="H159" s="31"/>
      <c r="I159" s="26" t="s">
        <v>79</v>
      </c>
      <c r="J159" s="31"/>
      <c r="K159" s="31"/>
      <c r="L159" s="31"/>
      <c r="M159" s="31" t="s">
        <v>87</v>
      </c>
      <c r="N159" s="31"/>
      <c r="O159" s="31"/>
      <c r="P159" s="31"/>
      <c r="Q159" s="31"/>
      <c r="R159" s="26" t="s">
        <v>79</v>
      </c>
      <c r="S159" s="31"/>
      <c r="T159" s="31" t="s">
        <v>88</v>
      </c>
      <c r="U159" s="31"/>
      <c r="V159" s="31"/>
      <c r="W159" s="31"/>
      <c r="X159" s="31"/>
      <c r="Y159" s="32"/>
      <c r="Z159" s="26" t="s">
        <v>79</v>
      </c>
      <c r="AA159" s="30"/>
      <c r="AC159" s="33"/>
      <c r="AD159" s="33"/>
      <c r="AE159" s="33"/>
      <c r="AF159" s="33"/>
      <c r="AG159" s="33"/>
      <c r="AH159" s="33"/>
      <c r="AL159" s="39"/>
      <c r="AM159" s="39"/>
    </row>
    <row r="160" spans="1:39" ht="3" customHeight="1" x14ac:dyDescent="0.25">
      <c r="A160" s="30"/>
      <c r="B160" s="28"/>
      <c r="C160" s="28"/>
      <c r="D160" s="28"/>
      <c r="E160" s="28"/>
      <c r="F160" s="28"/>
      <c r="G160" s="28"/>
      <c r="H160" s="28"/>
      <c r="I160" s="28"/>
      <c r="J160" s="31"/>
      <c r="K160" s="31"/>
      <c r="L160" s="31"/>
      <c r="M160" s="28"/>
      <c r="N160" s="28"/>
      <c r="O160" s="28"/>
      <c r="P160" s="28"/>
      <c r="Q160" s="28"/>
      <c r="R160" s="28"/>
      <c r="S160" s="28"/>
      <c r="T160" s="28"/>
      <c r="U160" s="28"/>
      <c r="V160" s="28"/>
      <c r="W160" s="28"/>
      <c r="X160" s="28"/>
      <c r="Y160" s="28"/>
      <c r="Z160" s="28"/>
      <c r="AA160" s="28"/>
      <c r="AC160" s="33"/>
      <c r="AD160" s="33"/>
      <c r="AE160" s="33"/>
      <c r="AF160" s="33"/>
      <c r="AG160" s="33"/>
      <c r="AH160" s="33"/>
      <c r="AL160" s="39"/>
      <c r="AM160" s="39"/>
    </row>
    <row r="161" spans="1:39" ht="13.95" customHeight="1" x14ac:dyDescent="0.25">
      <c r="A161" s="30"/>
      <c r="B161" s="43" t="s">
        <v>145</v>
      </c>
      <c r="C161" s="51"/>
      <c r="D161" s="51"/>
      <c r="E161" s="52"/>
      <c r="F161" s="52"/>
      <c r="G161" s="52"/>
      <c r="H161" s="52"/>
      <c r="I161" s="44"/>
      <c r="J161" s="53"/>
      <c r="K161" s="53"/>
      <c r="L161" s="53"/>
      <c r="M161" s="54" t="s">
        <v>119</v>
      </c>
      <c r="N161" s="52"/>
      <c r="O161" s="52"/>
      <c r="P161" s="52"/>
      <c r="Q161" s="52"/>
      <c r="R161" s="44"/>
      <c r="S161" s="53"/>
      <c r="T161" s="54" t="s">
        <v>120</v>
      </c>
      <c r="U161" s="52"/>
      <c r="V161" s="52"/>
      <c r="W161" s="52"/>
      <c r="X161" s="52"/>
      <c r="Y161" s="52"/>
      <c r="Z161" s="44"/>
      <c r="AA161" s="31"/>
      <c r="AB161" s="50"/>
      <c r="AC161" s="33" t="str">
        <f>IF(ISNUMBER(I161),I161*0.4,"")</f>
        <v/>
      </c>
      <c r="AD161" s="33"/>
      <c r="AE161" s="33"/>
      <c r="AF161" s="33"/>
      <c r="AG161" s="33"/>
      <c r="AH161" s="33"/>
      <c r="AL161" s="39"/>
      <c r="AM161" s="39"/>
    </row>
    <row r="162" spans="1:39" ht="3" customHeight="1" x14ac:dyDescent="0.25">
      <c r="A162" s="30"/>
      <c r="B162" s="25"/>
      <c r="C162" s="28"/>
      <c r="D162" s="28"/>
      <c r="E162" s="28"/>
      <c r="F162" s="28"/>
      <c r="G162" s="28"/>
      <c r="H162" s="28"/>
      <c r="I162" s="28"/>
      <c r="J162" s="53"/>
      <c r="K162" s="53"/>
      <c r="L162" s="53"/>
      <c r="M162" s="25"/>
      <c r="N162" s="28"/>
      <c r="O162" s="28"/>
      <c r="P162" s="28"/>
      <c r="Q162" s="28"/>
      <c r="R162" s="28"/>
      <c r="S162" s="28"/>
      <c r="T162" s="25"/>
      <c r="U162" s="28"/>
      <c r="V162" s="28"/>
      <c r="W162" s="28"/>
      <c r="X162" s="28"/>
      <c r="Y162" s="28"/>
      <c r="Z162" s="28"/>
      <c r="AA162" s="28"/>
      <c r="AB162" s="48"/>
      <c r="AC162" s="33"/>
      <c r="AD162" s="33"/>
      <c r="AE162" s="33"/>
      <c r="AF162" s="33"/>
      <c r="AG162" s="33"/>
      <c r="AH162" s="33"/>
    </row>
    <row r="163" spans="1:39" ht="13.95" customHeight="1" x14ac:dyDescent="0.25">
      <c r="A163" s="30"/>
      <c r="B163" s="43" t="s">
        <v>146</v>
      </c>
      <c r="C163" s="51"/>
      <c r="D163" s="51"/>
      <c r="E163" s="52"/>
      <c r="F163" s="52"/>
      <c r="G163" s="52"/>
      <c r="H163" s="52"/>
      <c r="I163" s="44"/>
      <c r="J163" s="53"/>
      <c r="K163" s="53"/>
      <c r="L163" s="53"/>
      <c r="M163" s="54" t="s">
        <v>121</v>
      </c>
      <c r="N163" s="52"/>
      <c r="O163" s="52"/>
      <c r="P163" s="52"/>
      <c r="Q163" s="52"/>
      <c r="R163" s="44"/>
      <c r="S163" s="53"/>
      <c r="T163" s="54" t="s">
        <v>141</v>
      </c>
      <c r="U163" s="52"/>
      <c r="V163" s="52"/>
      <c r="W163" s="52"/>
      <c r="X163" s="52"/>
      <c r="Y163" s="52"/>
      <c r="Z163" s="44"/>
      <c r="AA163" s="31"/>
      <c r="AB163" s="48"/>
      <c r="AC163" s="33" t="str">
        <f>IF(ISNUMBER(I163),I163*0.8,"")</f>
        <v/>
      </c>
      <c r="AD163" s="33"/>
      <c r="AE163" s="33"/>
      <c r="AF163" s="33"/>
      <c r="AG163" s="33"/>
      <c r="AH163" s="33"/>
    </row>
    <row r="164" spans="1:39" ht="3" customHeight="1" x14ac:dyDescent="0.25">
      <c r="A164" s="30"/>
      <c r="B164" s="25"/>
      <c r="C164" s="28"/>
      <c r="D164" s="28"/>
      <c r="E164" s="28"/>
      <c r="F164" s="28"/>
      <c r="G164" s="28"/>
      <c r="H164" s="28"/>
      <c r="I164" s="28"/>
      <c r="J164" s="53"/>
      <c r="K164" s="53"/>
      <c r="L164" s="53"/>
      <c r="M164" s="25"/>
      <c r="N164" s="28"/>
      <c r="O164" s="28"/>
      <c r="P164" s="28"/>
      <c r="Q164" s="28"/>
      <c r="R164" s="28"/>
      <c r="S164" s="28"/>
      <c r="T164" s="25"/>
      <c r="U164" s="28"/>
      <c r="V164" s="28"/>
      <c r="W164" s="28"/>
      <c r="X164" s="28"/>
      <c r="Y164" s="28"/>
      <c r="Z164" s="28"/>
      <c r="AA164" s="28"/>
      <c r="AB164" s="48"/>
      <c r="AC164" s="33"/>
      <c r="AD164" s="33"/>
      <c r="AE164" s="33"/>
      <c r="AF164" s="33"/>
      <c r="AG164" s="33"/>
      <c r="AH164" s="33"/>
    </row>
    <row r="165" spans="1:39" ht="13.95" customHeight="1" x14ac:dyDescent="0.25">
      <c r="A165" s="30"/>
      <c r="B165" s="54" t="s">
        <v>147</v>
      </c>
      <c r="C165" s="52"/>
      <c r="D165" s="52"/>
      <c r="E165" s="52"/>
      <c r="F165" s="52"/>
      <c r="G165" s="52"/>
      <c r="H165" s="52"/>
      <c r="I165" s="44"/>
      <c r="J165" s="53"/>
      <c r="K165" s="53"/>
      <c r="L165" s="53"/>
      <c r="M165" s="54" t="s">
        <v>142</v>
      </c>
      <c r="N165" s="52"/>
      <c r="O165" s="52"/>
      <c r="P165" s="52"/>
      <c r="Q165" s="52"/>
      <c r="R165" s="44"/>
      <c r="S165" s="53"/>
      <c r="T165" s="54" t="s">
        <v>143</v>
      </c>
      <c r="U165" s="52"/>
      <c r="V165" s="52"/>
      <c r="W165" s="52"/>
      <c r="X165" s="52"/>
      <c r="Y165" s="52"/>
      <c r="Z165" s="44"/>
      <c r="AA165" s="31"/>
      <c r="AB165" s="48"/>
      <c r="AC165" s="33" t="str">
        <f>IF(ISNUMBER(I165),I165*1,"")</f>
        <v/>
      </c>
      <c r="AD165" s="33" t="str">
        <f>IF(ISNUMBER(R161),R161*2.5,"")</f>
        <v/>
      </c>
      <c r="AE165" s="33" t="str">
        <f>IF(ISNUMBER(Z161),Z161*3,"")</f>
        <v/>
      </c>
      <c r="AF165" s="33"/>
      <c r="AG165" s="33"/>
      <c r="AH165" s="33"/>
    </row>
    <row r="166" spans="1:39" ht="3" customHeight="1" x14ac:dyDescent="0.25">
      <c r="A166" s="28"/>
      <c r="B166" s="28"/>
      <c r="C166" s="28"/>
      <c r="D166" s="28"/>
      <c r="E166" s="28"/>
      <c r="F166" s="28"/>
      <c r="G166" s="28"/>
      <c r="H166" s="28"/>
      <c r="I166" s="28"/>
      <c r="J166" s="28"/>
      <c r="K166" s="28"/>
      <c r="L166" s="28"/>
      <c r="M166" s="25"/>
      <c r="N166" s="28"/>
      <c r="O166" s="28"/>
      <c r="P166" s="28"/>
      <c r="Q166" s="28"/>
      <c r="R166" s="28"/>
      <c r="S166" s="28"/>
      <c r="T166" s="25"/>
      <c r="U166" s="28"/>
      <c r="V166" s="28"/>
      <c r="W166" s="28"/>
      <c r="X166" s="28"/>
      <c r="Y166" s="28"/>
      <c r="Z166" s="28"/>
      <c r="AA166" s="28"/>
      <c r="AB166" s="50"/>
      <c r="AC166" s="33"/>
      <c r="AD166" s="33"/>
      <c r="AE166" s="33"/>
      <c r="AF166" s="33"/>
      <c r="AG166" s="33"/>
      <c r="AH166" s="33"/>
    </row>
    <row r="167" spans="1:39" ht="13.95" customHeight="1" x14ac:dyDescent="0.25">
      <c r="A167" s="30"/>
      <c r="B167" s="56" t="s">
        <v>91</v>
      </c>
      <c r="C167" s="55"/>
      <c r="D167" s="55"/>
      <c r="E167" s="52"/>
      <c r="F167" s="52"/>
      <c r="G167" s="52"/>
      <c r="H167" s="52"/>
      <c r="I167" s="52"/>
      <c r="J167" s="52"/>
      <c r="K167" s="52"/>
      <c r="L167" s="52"/>
      <c r="M167" s="54" t="s">
        <v>122</v>
      </c>
      <c r="N167" s="52"/>
      <c r="O167" s="52"/>
      <c r="P167" s="52"/>
      <c r="Q167" s="52"/>
      <c r="R167" s="44"/>
      <c r="S167" s="53"/>
      <c r="T167" s="54" t="s">
        <v>144</v>
      </c>
      <c r="U167" s="52"/>
      <c r="V167" s="52"/>
      <c r="W167" s="52"/>
      <c r="X167" s="52"/>
      <c r="Y167" s="52"/>
      <c r="Z167" s="44"/>
      <c r="AA167" s="31"/>
      <c r="AB167" s="50"/>
      <c r="AC167" s="33"/>
      <c r="AD167" s="33" t="str">
        <f>IF(ISNUMBER(R163),R163*2,"")</f>
        <v/>
      </c>
      <c r="AE167" s="33" t="str">
        <f>IF(ISNUMBER(Z163),Z163*2.5,"")</f>
        <v/>
      </c>
      <c r="AF167" s="33"/>
      <c r="AG167" s="33"/>
      <c r="AH167" s="33"/>
    </row>
    <row r="168" spans="1:39" ht="3"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C168" s="33"/>
      <c r="AD168" s="33"/>
      <c r="AE168" s="33"/>
      <c r="AF168" s="33"/>
      <c r="AG168" s="33"/>
      <c r="AH168" s="33"/>
    </row>
    <row r="169" spans="1:39" ht="21" customHeight="1" x14ac:dyDescent="0.25">
      <c r="A169" s="111" t="s">
        <v>84</v>
      </c>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77"/>
      <c r="AC169" s="77"/>
      <c r="AD169" s="77" t="str">
        <f>IF(ISNUMBER(R165),R165*1.5,"")</f>
        <v/>
      </c>
      <c r="AE169" s="77" t="str">
        <f>IF(ISNUMBER(Z165),Z165*2,"")</f>
        <v/>
      </c>
      <c r="AF169" s="77"/>
      <c r="AG169" s="77"/>
      <c r="AH169" s="77"/>
      <c r="AI169" s="77"/>
      <c r="AJ169" s="77"/>
      <c r="AK169" s="77"/>
      <c r="AL169" s="77"/>
      <c r="AM169" s="39"/>
    </row>
    <row r="170" spans="1:39" ht="3"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C170" s="33"/>
      <c r="AD170" s="33"/>
      <c r="AE170" s="33"/>
      <c r="AF170" s="33"/>
      <c r="AG170" s="33"/>
      <c r="AH170" s="33"/>
    </row>
    <row r="171" spans="1:39" ht="13.95" customHeight="1" x14ac:dyDescent="0.25">
      <c r="A171" s="28"/>
      <c r="B171" s="95" t="s">
        <v>263</v>
      </c>
      <c r="C171" s="95"/>
      <c r="D171" s="95"/>
      <c r="E171" s="95"/>
      <c r="F171" s="95"/>
      <c r="G171" s="95"/>
      <c r="H171" s="95"/>
      <c r="I171" s="95"/>
      <c r="J171" s="95"/>
      <c r="K171" s="95"/>
      <c r="L171" s="28"/>
      <c r="M171" s="25" t="s">
        <v>99</v>
      </c>
      <c r="N171" s="28"/>
      <c r="O171" s="28"/>
      <c r="P171" s="28"/>
      <c r="Q171" s="28"/>
      <c r="R171" s="28"/>
      <c r="S171" s="28"/>
      <c r="T171" s="28"/>
      <c r="U171" s="28"/>
      <c r="V171" s="28"/>
      <c r="W171" s="28"/>
      <c r="X171" s="28"/>
      <c r="Y171" s="28"/>
      <c r="Z171" s="28"/>
      <c r="AA171" s="28"/>
      <c r="AC171" s="33"/>
      <c r="AD171" s="33" t="str">
        <f>IF(ISNUMBER(R167),R167*1,"")</f>
        <v/>
      </c>
      <c r="AE171" s="33" t="str">
        <f>IF(ISNUMBER(Z167),Z167*1.5,"")</f>
        <v/>
      </c>
      <c r="AF171" s="33"/>
      <c r="AG171" s="33"/>
      <c r="AH171" s="33"/>
    </row>
    <row r="172" spans="1:39" ht="3" customHeight="1" x14ac:dyDescent="0.25">
      <c r="A172" s="28"/>
      <c r="B172" s="95"/>
      <c r="C172" s="95"/>
      <c r="D172" s="95"/>
      <c r="E172" s="95"/>
      <c r="F172" s="95"/>
      <c r="G172" s="95"/>
      <c r="H172" s="95"/>
      <c r="I172" s="95"/>
      <c r="J172" s="95"/>
      <c r="K172" s="95"/>
      <c r="L172" s="28"/>
      <c r="M172" s="91"/>
      <c r="N172" s="91"/>
      <c r="O172" s="91"/>
      <c r="P172" s="91"/>
      <c r="Q172" s="91"/>
      <c r="R172" s="91"/>
      <c r="S172" s="91"/>
      <c r="T172" s="91"/>
      <c r="U172" s="91"/>
      <c r="V172" s="91"/>
      <c r="W172" s="91"/>
      <c r="X172" s="91"/>
      <c r="Y172" s="91"/>
      <c r="Z172" s="91"/>
      <c r="AA172" s="28"/>
      <c r="AD172" s="33"/>
      <c r="AE172" s="33"/>
      <c r="AF172" s="33"/>
      <c r="AG172" s="33"/>
      <c r="AH172" s="33"/>
    </row>
    <row r="173" spans="1:39" ht="13.95" customHeight="1" x14ac:dyDescent="0.25">
      <c r="A173" s="28"/>
      <c r="B173" s="95"/>
      <c r="C173" s="95"/>
      <c r="D173" s="95"/>
      <c r="E173" s="95"/>
      <c r="F173" s="95"/>
      <c r="G173" s="95"/>
      <c r="H173" s="95"/>
      <c r="I173" s="95"/>
      <c r="J173" s="95"/>
      <c r="K173" s="95"/>
      <c r="L173" s="28"/>
      <c r="M173" s="91"/>
      <c r="N173" s="91"/>
      <c r="O173" s="91"/>
      <c r="P173" s="91"/>
      <c r="Q173" s="91"/>
      <c r="R173" s="91"/>
      <c r="S173" s="91"/>
      <c r="T173" s="91"/>
      <c r="U173" s="91"/>
      <c r="V173" s="91"/>
      <c r="W173" s="91"/>
      <c r="X173" s="91"/>
      <c r="Y173" s="91"/>
      <c r="Z173" s="91"/>
      <c r="AA173" s="28"/>
      <c r="AD173" s="33"/>
      <c r="AE173" s="33"/>
      <c r="AF173" s="33"/>
      <c r="AG173" s="33"/>
      <c r="AH173" s="33"/>
    </row>
    <row r="174" spans="1:39" ht="13.95" customHeight="1" x14ac:dyDescent="0.25">
      <c r="A174" s="28"/>
      <c r="B174" s="95"/>
      <c r="C174" s="95"/>
      <c r="D174" s="95"/>
      <c r="E174" s="95"/>
      <c r="F174" s="95"/>
      <c r="G174" s="95"/>
      <c r="H174" s="95"/>
      <c r="I174" s="95"/>
      <c r="J174" s="95"/>
      <c r="K174" s="95"/>
      <c r="L174" s="28"/>
      <c r="M174" s="91"/>
      <c r="N174" s="91"/>
      <c r="O174" s="91"/>
      <c r="P174" s="91"/>
      <c r="Q174" s="91"/>
      <c r="R174" s="91"/>
      <c r="S174" s="91"/>
      <c r="T174" s="91"/>
      <c r="U174" s="91"/>
      <c r="V174" s="91"/>
      <c r="W174" s="91"/>
      <c r="X174" s="91"/>
      <c r="Y174" s="91"/>
      <c r="Z174" s="91"/>
      <c r="AA174" s="28"/>
      <c r="AD174" s="33"/>
      <c r="AE174" s="33"/>
      <c r="AF174" s="33"/>
    </row>
    <row r="175" spans="1:39" ht="13.95" customHeight="1" x14ac:dyDescent="0.25">
      <c r="A175" s="28"/>
      <c r="B175" s="95"/>
      <c r="C175" s="95"/>
      <c r="D175" s="95"/>
      <c r="E175" s="95"/>
      <c r="F175" s="95"/>
      <c r="G175" s="95"/>
      <c r="H175" s="95"/>
      <c r="I175" s="95"/>
      <c r="J175" s="95"/>
      <c r="K175" s="95"/>
      <c r="L175" s="28"/>
      <c r="M175" s="91"/>
      <c r="N175" s="91"/>
      <c r="O175" s="91"/>
      <c r="P175" s="91"/>
      <c r="Q175" s="91"/>
      <c r="R175" s="91"/>
      <c r="S175" s="91"/>
      <c r="T175" s="91"/>
      <c r="U175" s="91"/>
      <c r="V175" s="91"/>
      <c r="W175" s="91"/>
      <c r="X175" s="91"/>
      <c r="Y175" s="91"/>
      <c r="Z175" s="91"/>
      <c r="AA175" s="28"/>
      <c r="AD175" s="33"/>
      <c r="AE175" s="33"/>
    </row>
    <row r="176" spans="1:39" ht="13.95" customHeight="1" x14ac:dyDescent="0.25">
      <c r="A176" s="28"/>
      <c r="B176" s="95"/>
      <c r="C176" s="95"/>
      <c r="D176" s="95"/>
      <c r="E176" s="95"/>
      <c r="F176" s="95"/>
      <c r="G176" s="95"/>
      <c r="H176" s="95"/>
      <c r="I176" s="95"/>
      <c r="J176" s="95"/>
      <c r="K176" s="95"/>
      <c r="L176" s="28"/>
      <c r="M176" s="91"/>
      <c r="N176" s="91"/>
      <c r="O176" s="91"/>
      <c r="P176" s="91"/>
      <c r="Q176" s="91"/>
      <c r="R176" s="91"/>
      <c r="S176" s="91"/>
      <c r="T176" s="91"/>
      <c r="U176" s="91"/>
      <c r="V176" s="91"/>
      <c r="W176" s="91"/>
      <c r="X176" s="91"/>
      <c r="Y176" s="91"/>
      <c r="Z176" s="91"/>
      <c r="AA176" s="28"/>
    </row>
    <row r="177" spans="1:39" ht="13.95" customHeight="1" x14ac:dyDescent="0.25">
      <c r="A177" s="28"/>
      <c r="B177" s="95"/>
      <c r="C177" s="95"/>
      <c r="D177" s="95"/>
      <c r="E177" s="95"/>
      <c r="F177" s="95"/>
      <c r="G177" s="95"/>
      <c r="H177" s="95"/>
      <c r="I177" s="95"/>
      <c r="J177" s="95"/>
      <c r="K177" s="95"/>
      <c r="L177" s="28"/>
      <c r="M177" s="91"/>
      <c r="N177" s="91"/>
      <c r="O177" s="91"/>
      <c r="P177" s="91"/>
      <c r="Q177" s="91"/>
      <c r="R177" s="91"/>
      <c r="S177" s="91"/>
      <c r="T177" s="91"/>
      <c r="U177" s="91"/>
      <c r="V177" s="91"/>
      <c r="W177" s="91"/>
      <c r="X177" s="91"/>
      <c r="Y177" s="91"/>
      <c r="Z177" s="91"/>
      <c r="AA177" s="28"/>
      <c r="AB177" s="48"/>
    </row>
    <row r="178" spans="1:39" ht="13.95" customHeight="1" x14ac:dyDescent="0.25">
      <c r="A178" s="28"/>
      <c r="B178" s="95"/>
      <c r="C178" s="95"/>
      <c r="D178" s="95"/>
      <c r="E178" s="95"/>
      <c r="F178" s="95"/>
      <c r="G178" s="95"/>
      <c r="H178" s="95"/>
      <c r="I178" s="95"/>
      <c r="J178" s="95"/>
      <c r="K178" s="95"/>
      <c r="L178" s="28"/>
      <c r="M178" s="91"/>
      <c r="N178" s="91"/>
      <c r="O178" s="91"/>
      <c r="P178" s="91"/>
      <c r="Q178" s="91"/>
      <c r="R178" s="91"/>
      <c r="S178" s="91"/>
      <c r="T178" s="91"/>
      <c r="U178" s="91"/>
      <c r="V178" s="91"/>
      <c r="W178" s="91"/>
      <c r="X178" s="91"/>
      <c r="Y178" s="91"/>
      <c r="Z178" s="91"/>
      <c r="AA178" s="28"/>
      <c r="AB178" s="48"/>
    </row>
    <row r="179" spans="1:39" ht="13.95" customHeight="1" x14ac:dyDescent="0.25">
      <c r="A179" s="28"/>
      <c r="B179" s="95"/>
      <c r="C179" s="95"/>
      <c r="D179" s="95"/>
      <c r="E179" s="95"/>
      <c r="F179" s="95"/>
      <c r="G179" s="95"/>
      <c r="H179" s="95"/>
      <c r="I179" s="95"/>
      <c r="J179" s="95"/>
      <c r="K179" s="95"/>
      <c r="L179" s="28"/>
      <c r="M179" s="91"/>
      <c r="N179" s="91"/>
      <c r="O179" s="91"/>
      <c r="P179" s="91"/>
      <c r="Q179" s="91"/>
      <c r="R179" s="91"/>
      <c r="S179" s="91"/>
      <c r="T179" s="91"/>
      <c r="U179" s="91"/>
      <c r="V179" s="91"/>
      <c r="W179" s="91"/>
      <c r="X179" s="91"/>
      <c r="Y179" s="91"/>
      <c r="Z179" s="91"/>
      <c r="AA179" s="28"/>
      <c r="AB179" s="48"/>
    </row>
    <row r="180" spans="1:39" ht="13.95" customHeight="1" x14ac:dyDescent="0.25">
      <c r="A180" s="28"/>
      <c r="B180" s="95"/>
      <c r="C180" s="95"/>
      <c r="D180" s="95"/>
      <c r="E180" s="95"/>
      <c r="F180" s="95"/>
      <c r="G180" s="95"/>
      <c r="H180" s="95"/>
      <c r="I180" s="95"/>
      <c r="J180" s="95"/>
      <c r="K180" s="95"/>
      <c r="L180" s="28"/>
      <c r="M180" s="91"/>
      <c r="N180" s="91"/>
      <c r="O180" s="91"/>
      <c r="P180" s="91"/>
      <c r="Q180" s="91"/>
      <c r="R180" s="91"/>
      <c r="S180" s="91"/>
      <c r="T180" s="91"/>
      <c r="U180" s="91"/>
      <c r="V180" s="91"/>
      <c r="W180" s="91"/>
      <c r="X180" s="91"/>
      <c r="Y180" s="91"/>
      <c r="Z180" s="91"/>
      <c r="AA180" s="28"/>
      <c r="AB180" s="48"/>
    </row>
    <row r="181" spans="1:39" ht="3" customHeight="1" x14ac:dyDescent="0.2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70"/>
      <c r="X181" s="28"/>
      <c r="Y181" s="28"/>
      <c r="Z181" s="28"/>
      <c r="AA181" s="28"/>
      <c r="AB181" s="48"/>
      <c r="AD181" s="39"/>
      <c r="AE181" s="39"/>
      <c r="AF181" s="39"/>
      <c r="AG181" s="39"/>
      <c r="AH181" s="39"/>
      <c r="AI181" s="39"/>
      <c r="AJ181" s="39"/>
      <c r="AK181" s="39"/>
      <c r="AL181" s="39"/>
      <c r="AM181" s="39"/>
    </row>
    <row r="182" spans="1:39" ht="21" customHeight="1" x14ac:dyDescent="0.25">
      <c r="A182" s="111" t="s">
        <v>94</v>
      </c>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77"/>
      <c r="AC182" s="77"/>
      <c r="AD182" s="77"/>
      <c r="AE182" s="77"/>
      <c r="AF182" s="77"/>
      <c r="AG182" s="77"/>
      <c r="AH182" s="77"/>
      <c r="AI182" s="77"/>
      <c r="AJ182" s="77"/>
      <c r="AK182" s="77"/>
      <c r="AL182" s="77"/>
      <c r="AM182" s="39"/>
    </row>
    <row r="183" spans="1:39" ht="3" customHeight="1" thickBot="1" x14ac:dyDescent="0.3">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row>
    <row r="184" spans="1:39" ht="13.95" customHeight="1" thickBot="1" x14ac:dyDescent="0.3">
      <c r="A184" s="28"/>
      <c r="B184" s="25" t="s">
        <v>254</v>
      </c>
      <c r="C184" s="28"/>
      <c r="D184" s="28"/>
      <c r="E184" s="28"/>
      <c r="F184" s="28"/>
      <c r="G184" s="28"/>
      <c r="H184" s="28"/>
      <c r="I184" s="28"/>
      <c r="J184" s="28"/>
      <c r="K184" s="28"/>
      <c r="L184" s="28"/>
      <c r="M184" s="28"/>
      <c r="N184" s="28"/>
      <c r="O184" s="28"/>
      <c r="P184" s="28"/>
      <c r="Q184" s="28"/>
      <c r="R184" s="28"/>
      <c r="S184" s="28"/>
      <c r="T184" s="28"/>
      <c r="U184" s="28"/>
      <c r="V184" s="28"/>
      <c r="W184" s="28"/>
      <c r="X184" s="28"/>
      <c r="Y184" s="96"/>
      <c r="Z184" s="97"/>
      <c r="AA184" s="28"/>
    </row>
    <row r="185" spans="1:39" ht="3"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row>
    <row r="186" spans="1:39" ht="13.95" customHeight="1" x14ac:dyDescent="0.25">
      <c r="A186" s="28"/>
      <c r="B186" s="115" t="s">
        <v>264</v>
      </c>
      <c r="C186" s="115"/>
      <c r="D186" s="115"/>
      <c r="E186" s="115"/>
      <c r="F186" s="115"/>
      <c r="G186" s="115"/>
      <c r="H186" s="115"/>
      <c r="I186" s="115"/>
      <c r="J186" s="115"/>
      <c r="K186" s="115"/>
      <c r="L186" s="115"/>
      <c r="M186" s="115"/>
      <c r="N186" s="28"/>
      <c r="O186" s="95" t="s">
        <v>98</v>
      </c>
      <c r="P186" s="95"/>
      <c r="Q186" s="95"/>
      <c r="R186" s="95"/>
      <c r="S186" s="95"/>
      <c r="T186" s="95"/>
      <c r="U186" s="95"/>
      <c r="V186" s="95"/>
      <c r="W186" s="95"/>
      <c r="X186" s="95"/>
      <c r="Y186" s="95"/>
      <c r="Z186" s="95"/>
      <c r="AA186" s="28"/>
      <c r="AB186" s="73"/>
    </row>
    <row r="187" spans="1:39" ht="13.95" customHeight="1" x14ac:dyDescent="0.25">
      <c r="A187" s="28"/>
      <c r="B187" s="115"/>
      <c r="C187" s="115"/>
      <c r="D187" s="115"/>
      <c r="E187" s="115"/>
      <c r="F187" s="115"/>
      <c r="G187" s="115"/>
      <c r="H187" s="115"/>
      <c r="I187" s="115"/>
      <c r="J187" s="115"/>
      <c r="K187" s="115"/>
      <c r="L187" s="115"/>
      <c r="M187" s="115"/>
      <c r="N187" s="28"/>
      <c r="O187" s="95"/>
      <c r="P187" s="95"/>
      <c r="Q187" s="95"/>
      <c r="R187" s="95"/>
      <c r="S187" s="95"/>
      <c r="T187" s="95"/>
      <c r="U187" s="95"/>
      <c r="V187" s="95"/>
      <c r="W187" s="95"/>
      <c r="X187" s="95"/>
      <c r="Y187" s="95"/>
      <c r="Z187" s="95"/>
      <c r="AA187" s="28"/>
      <c r="AB187" s="73"/>
    </row>
    <row r="188" spans="1:39" ht="13.95" customHeight="1" x14ac:dyDescent="0.25">
      <c r="A188" s="28"/>
      <c r="B188" s="115"/>
      <c r="C188" s="115"/>
      <c r="D188" s="115"/>
      <c r="E188" s="115"/>
      <c r="F188" s="115"/>
      <c r="G188" s="115"/>
      <c r="H188" s="115"/>
      <c r="I188" s="115"/>
      <c r="J188" s="115"/>
      <c r="K188" s="115"/>
      <c r="L188" s="115"/>
      <c r="M188" s="115"/>
      <c r="N188" s="28"/>
      <c r="O188" s="95"/>
      <c r="P188" s="95"/>
      <c r="Q188" s="95"/>
      <c r="R188" s="95"/>
      <c r="S188" s="95"/>
      <c r="T188" s="95"/>
      <c r="U188" s="95"/>
      <c r="V188" s="95"/>
      <c r="W188" s="95"/>
      <c r="X188" s="95"/>
      <c r="Y188" s="95"/>
      <c r="Z188" s="95"/>
      <c r="AA188" s="28"/>
    </row>
    <row r="189" spans="1:39" ht="3" customHeight="1" x14ac:dyDescent="0.25">
      <c r="A189" s="28"/>
      <c r="B189" s="115"/>
      <c r="C189" s="115"/>
      <c r="D189" s="115"/>
      <c r="E189" s="115"/>
      <c r="F189" s="115"/>
      <c r="G189" s="115"/>
      <c r="H189" s="115"/>
      <c r="I189" s="115"/>
      <c r="J189" s="115"/>
      <c r="K189" s="115"/>
      <c r="L189" s="115"/>
      <c r="M189" s="115"/>
      <c r="N189" s="28"/>
      <c r="O189" s="28"/>
      <c r="P189" s="28"/>
      <c r="Q189" s="28"/>
      <c r="R189" s="28"/>
      <c r="S189" s="28"/>
      <c r="T189" s="28"/>
      <c r="U189" s="28"/>
      <c r="V189" s="28"/>
      <c r="W189" s="28"/>
      <c r="X189" s="28"/>
      <c r="Y189" s="28"/>
      <c r="Z189" s="28"/>
      <c r="AA189" s="28"/>
    </row>
    <row r="190" spans="1:39" ht="13.95" customHeight="1" x14ac:dyDescent="0.25">
      <c r="A190" s="28"/>
      <c r="B190" s="115"/>
      <c r="C190" s="115"/>
      <c r="D190" s="115"/>
      <c r="E190" s="115"/>
      <c r="F190" s="115"/>
      <c r="G190" s="115"/>
      <c r="H190" s="115"/>
      <c r="I190" s="115"/>
      <c r="J190" s="115"/>
      <c r="K190" s="115"/>
      <c r="L190" s="115"/>
      <c r="M190" s="115"/>
      <c r="N190" s="28"/>
      <c r="O190" s="95" t="s">
        <v>265</v>
      </c>
      <c r="P190" s="95"/>
      <c r="Q190" s="95"/>
      <c r="R190" s="95"/>
      <c r="S190" s="95"/>
      <c r="T190" s="95"/>
      <c r="U190" s="95"/>
      <c r="V190" s="95"/>
      <c r="W190" s="95"/>
      <c r="X190" s="95"/>
      <c r="Y190" s="95"/>
      <c r="Z190" s="95"/>
      <c r="AA190" s="28"/>
    </row>
    <row r="191" spans="1:39" ht="13.95" customHeight="1" x14ac:dyDescent="0.25">
      <c r="A191" s="28"/>
      <c r="B191" s="115"/>
      <c r="C191" s="115"/>
      <c r="D191" s="115"/>
      <c r="E191" s="115"/>
      <c r="F191" s="115"/>
      <c r="G191" s="115"/>
      <c r="H191" s="115"/>
      <c r="I191" s="115"/>
      <c r="J191" s="115"/>
      <c r="K191" s="115"/>
      <c r="L191" s="115"/>
      <c r="M191" s="115"/>
      <c r="N191" s="28"/>
      <c r="O191" s="95"/>
      <c r="P191" s="95"/>
      <c r="Q191" s="95"/>
      <c r="R191" s="95"/>
      <c r="S191" s="95"/>
      <c r="T191" s="95"/>
      <c r="U191" s="95"/>
      <c r="V191" s="95"/>
      <c r="W191" s="95"/>
      <c r="X191" s="95"/>
      <c r="Y191" s="95"/>
      <c r="Z191" s="95"/>
      <c r="AA191" s="28"/>
      <c r="AB191" s="82"/>
    </row>
    <row r="192" spans="1:39" ht="13.95" customHeight="1" x14ac:dyDescent="0.25">
      <c r="A192" s="28"/>
      <c r="B192" s="115"/>
      <c r="C192" s="115"/>
      <c r="D192" s="115"/>
      <c r="E192" s="115"/>
      <c r="F192" s="115"/>
      <c r="G192" s="115"/>
      <c r="H192" s="115"/>
      <c r="I192" s="115"/>
      <c r="J192" s="115"/>
      <c r="K192" s="115"/>
      <c r="L192" s="115"/>
      <c r="M192" s="115"/>
      <c r="N192" s="28"/>
      <c r="O192" s="95"/>
      <c r="P192" s="95"/>
      <c r="Q192" s="95"/>
      <c r="R192" s="95"/>
      <c r="S192" s="95"/>
      <c r="T192" s="95"/>
      <c r="U192" s="95"/>
      <c r="V192" s="95"/>
      <c r="W192" s="95"/>
      <c r="X192" s="95"/>
      <c r="Y192" s="95"/>
      <c r="Z192" s="95"/>
      <c r="AA192" s="28"/>
      <c r="AB192" s="49"/>
    </row>
    <row r="193" spans="1:39" ht="13.95" customHeight="1" x14ac:dyDescent="0.25">
      <c r="A193" s="28"/>
      <c r="B193" s="115"/>
      <c r="C193" s="115"/>
      <c r="D193" s="115"/>
      <c r="E193" s="115"/>
      <c r="F193" s="115"/>
      <c r="G193" s="115"/>
      <c r="H193" s="115"/>
      <c r="I193" s="115"/>
      <c r="J193" s="115"/>
      <c r="K193" s="115"/>
      <c r="L193" s="115"/>
      <c r="M193" s="115"/>
      <c r="N193" s="28"/>
      <c r="O193" s="95"/>
      <c r="P193" s="95"/>
      <c r="Q193" s="95"/>
      <c r="R193" s="95"/>
      <c r="S193" s="95"/>
      <c r="T193" s="95"/>
      <c r="U193" s="95"/>
      <c r="V193" s="95"/>
      <c r="W193" s="95"/>
      <c r="X193" s="95"/>
      <c r="Y193" s="95"/>
      <c r="Z193" s="95"/>
      <c r="AA193" s="28"/>
      <c r="AB193" s="49"/>
    </row>
    <row r="194" spans="1:39" ht="13.95" customHeight="1" x14ac:dyDescent="0.25">
      <c r="A194" s="28"/>
      <c r="B194" s="115"/>
      <c r="C194" s="115"/>
      <c r="D194" s="115"/>
      <c r="E194" s="115"/>
      <c r="F194" s="115"/>
      <c r="G194" s="115"/>
      <c r="H194" s="115"/>
      <c r="I194" s="115"/>
      <c r="J194" s="115"/>
      <c r="K194" s="115"/>
      <c r="L194" s="115"/>
      <c r="M194" s="115"/>
      <c r="N194" s="28"/>
      <c r="O194" s="95"/>
      <c r="P194" s="95"/>
      <c r="Q194" s="95"/>
      <c r="R194" s="95"/>
      <c r="S194" s="95"/>
      <c r="T194" s="95"/>
      <c r="U194" s="95"/>
      <c r="V194" s="95"/>
      <c r="W194" s="95"/>
      <c r="X194" s="95"/>
      <c r="Y194" s="95"/>
      <c r="Z194" s="95"/>
      <c r="AA194" s="28"/>
      <c r="AB194" s="49"/>
    </row>
    <row r="195" spans="1:39" ht="3"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49"/>
    </row>
    <row r="196" spans="1:39" ht="21" customHeight="1" x14ac:dyDescent="0.25">
      <c r="A196" s="111" t="s">
        <v>85</v>
      </c>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77"/>
      <c r="AC196" s="77"/>
      <c r="AD196" s="77"/>
      <c r="AE196" s="77"/>
      <c r="AF196" s="77"/>
      <c r="AG196" s="77"/>
      <c r="AH196" s="77"/>
      <c r="AI196" s="77"/>
      <c r="AJ196" s="77"/>
      <c r="AK196" s="77"/>
      <c r="AL196" s="77"/>
      <c r="AM196" s="39"/>
    </row>
    <row r="197" spans="1:39" ht="3"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row>
    <row r="198" spans="1:39" x14ac:dyDescent="0.25">
      <c r="A198" s="28"/>
      <c r="B198" s="112" t="s">
        <v>279</v>
      </c>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28"/>
    </row>
    <row r="199" spans="1:39" ht="3"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row>
    <row r="200" spans="1:39" ht="14.4" customHeight="1" x14ac:dyDescent="0.3">
      <c r="A200" s="28"/>
      <c r="B200" s="95" t="s">
        <v>289</v>
      </c>
      <c r="C200" s="95"/>
      <c r="D200" s="95"/>
      <c r="E200" s="95"/>
      <c r="F200" s="95"/>
      <c r="G200" s="95"/>
      <c r="H200" s="95"/>
      <c r="I200" s="95"/>
      <c r="J200" s="95"/>
      <c r="K200" s="95"/>
      <c r="L200" s="95"/>
      <c r="M200" s="95"/>
      <c r="N200" s="80"/>
      <c r="O200" s="86"/>
      <c r="P200" s="80"/>
      <c r="Q200" s="80"/>
      <c r="R200" s="80"/>
      <c r="S200" s="80"/>
      <c r="T200" s="80"/>
      <c r="U200" s="87"/>
      <c r="V200" s="80"/>
      <c r="W200" s="80"/>
      <c r="X200" s="80"/>
      <c r="Y200" s="80"/>
      <c r="Z200" s="80"/>
      <c r="AA200" s="81"/>
      <c r="AB200" s="74"/>
    </row>
    <row r="201" spans="1:39" ht="14.4" customHeight="1" x14ac:dyDescent="0.3">
      <c r="A201" s="28"/>
      <c r="B201" s="95"/>
      <c r="C201" s="95"/>
      <c r="D201" s="95"/>
      <c r="E201" s="95"/>
      <c r="F201" s="95"/>
      <c r="G201" s="95"/>
      <c r="H201" s="95"/>
      <c r="I201" s="95"/>
      <c r="J201" s="95"/>
      <c r="K201" s="95"/>
      <c r="L201" s="95"/>
      <c r="M201" s="95"/>
      <c r="N201" s="80"/>
      <c r="O201" s="86" t="s">
        <v>283</v>
      </c>
      <c r="P201" s="80"/>
      <c r="Q201" s="80"/>
      <c r="R201" s="80"/>
      <c r="S201" s="80"/>
      <c r="T201" s="80"/>
      <c r="U201" s="87"/>
      <c r="V201" s="80"/>
      <c r="W201" s="80"/>
      <c r="X201" s="80"/>
      <c r="Y201" s="80"/>
      <c r="Z201" s="80"/>
      <c r="AA201" s="81"/>
      <c r="AB201" s="74"/>
    </row>
    <row r="202" spans="1:39" ht="14.4" x14ac:dyDescent="0.3">
      <c r="A202" s="28"/>
      <c r="B202" s="95"/>
      <c r="C202" s="95"/>
      <c r="D202" s="95"/>
      <c r="E202" s="95"/>
      <c r="F202" s="95"/>
      <c r="G202" s="95"/>
      <c r="H202" s="95"/>
      <c r="I202" s="95"/>
      <c r="J202" s="95"/>
      <c r="K202" s="95"/>
      <c r="L202" s="95"/>
      <c r="M202" s="95"/>
      <c r="N202" s="80"/>
      <c r="O202" s="25" t="s">
        <v>284</v>
      </c>
      <c r="P202" s="80"/>
      <c r="Q202" s="80"/>
      <c r="R202" s="99" t="s">
        <v>280</v>
      </c>
      <c r="S202" s="99"/>
      <c r="T202" s="99"/>
      <c r="U202" s="99"/>
      <c r="V202" s="99"/>
      <c r="W202" s="99"/>
      <c r="X202" s="99"/>
      <c r="Y202" s="80"/>
      <c r="Z202" s="80"/>
      <c r="AA202" s="81"/>
      <c r="AB202" s="49"/>
      <c r="AC202" s="33"/>
    </row>
    <row r="203" spans="1:39" ht="14.4" x14ac:dyDescent="0.3">
      <c r="A203" s="28"/>
      <c r="B203" s="95"/>
      <c r="C203" s="95"/>
      <c r="D203" s="95"/>
      <c r="E203" s="95"/>
      <c r="F203" s="95"/>
      <c r="G203" s="95"/>
      <c r="H203" s="95"/>
      <c r="I203" s="95"/>
      <c r="J203" s="95"/>
      <c r="K203" s="95"/>
      <c r="L203" s="95"/>
      <c r="M203" s="95"/>
      <c r="N203" s="80"/>
      <c r="O203" s="25" t="s">
        <v>285</v>
      </c>
      <c r="P203" s="80"/>
      <c r="Q203" s="80"/>
      <c r="R203" s="99" t="s">
        <v>281</v>
      </c>
      <c r="S203" s="99"/>
      <c r="T203" s="99"/>
      <c r="U203" s="99"/>
      <c r="V203" s="99"/>
      <c r="W203" s="99"/>
      <c r="X203" s="99"/>
      <c r="Y203" s="80"/>
      <c r="Z203" s="80"/>
      <c r="AA203" s="81"/>
      <c r="AB203" s="49"/>
      <c r="AC203" s="33"/>
    </row>
    <row r="204" spans="1:39" ht="14.4" x14ac:dyDescent="0.3">
      <c r="A204" s="28"/>
      <c r="B204" s="95"/>
      <c r="C204" s="95"/>
      <c r="D204" s="95"/>
      <c r="E204" s="95"/>
      <c r="F204" s="95"/>
      <c r="G204" s="95"/>
      <c r="H204" s="95"/>
      <c r="I204" s="95"/>
      <c r="J204" s="95"/>
      <c r="K204" s="95"/>
      <c r="L204" s="95"/>
      <c r="M204" s="95"/>
      <c r="N204" s="80"/>
      <c r="O204" s="25" t="s">
        <v>286</v>
      </c>
      <c r="P204" s="80"/>
      <c r="Q204" s="80"/>
      <c r="R204" s="86" t="s">
        <v>282</v>
      </c>
      <c r="S204" s="80"/>
      <c r="T204" s="80"/>
      <c r="U204" s="80"/>
      <c r="V204" s="80"/>
      <c r="W204" s="80"/>
      <c r="X204" s="80"/>
      <c r="Y204" s="80"/>
      <c r="Z204" s="80"/>
      <c r="AA204" s="81"/>
      <c r="AB204" s="49"/>
    </row>
    <row r="205" spans="1:39" ht="3" customHeight="1" thickBot="1" x14ac:dyDescent="0.3">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49"/>
    </row>
    <row r="206" spans="1:39" ht="15" thickBot="1" x14ac:dyDescent="0.35">
      <c r="A206" s="28"/>
      <c r="B206" s="25" t="s">
        <v>288</v>
      </c>
      <c r="C206" s="28"/>
      <c r="D206" s="28"/>
      <c r="E206" s="28"/>
      <c r="F206" s="28"/>
      <c r="G206" s="28"/>
      <c r="H206" s="28"/>
      <c r="I206" s="96"/>
      <c r="J206" s="97"/>
      <c r="K206" s="28"/>
      <c r="L206" s="28"/>
      <c r="M206" s="28"/>
      <c r="N206" s="28"/>
      <c r="O206" s="88"/>
      <c r="P206" s="88"/>
      <c r="Q206" s="98" t="s">
        <v>290</v>
      </c>
      <c r="R206" s="98"/>
      <c r="S206" s="98"/>
      <c r="T206" s="98"/>
      <c r="U206" s="98"/>
      <c r="V206" s="98"/>
      <c r="W206" s="98"/>
      <c r="X206" s="98"/>
      <c r="Y206" s="80"/>
      <c r="Z206" s="80"/>
      <c r="AA206" s="81"/>
      <c r="AB206" s="49"/>
    </row>
    <row r="207" spans="1:39" ht="3"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49"/>
    </row>
    <row r="209" spans="22:23" ht="3" customHeight="1" x14ac:dyDescent="0.25"/>
    <row r="210" spans="22:23" x14ac:dyDescent="0.25">
      <c r="V210" s="27"/>
      <c r="W210" s="27"/>
    </row>
  </sheetData>
  <sheetProtection algorithmName="SHA-512" hashValue="HpEsREYZU62Cf1tWxm69ON9etc8dJ1AkYmpEXrc4EGJnhBejRBpFpwKQPKQMe5GnhSOa8ZSOAwJSxzbYfdlhuQ==" saltValue="u0zoQtsMjI732c8IZ0IeRA==" spinCount="100000" sheet="1" selectLockedCells="1"/>
  <mergeCells count="141">
    <mergeCell ref="U91:V91"/>
    <mergeCell ref="U93:V93"/>
    <mergeCell ref="B142:Q142"/>
    <mergeCell ref="U142:V142"/>
    <mergeCell ref="Y142:Z142"/>
    <mergeCell ref="A124:AA124"/>
    <mergeCell ref="A77:AA77"/>
    <mergeCell ref="U84:V86"/>
    <mergeCell ref="Y84:Z86"/>
    <mergeCell ref="B137:Z137"/>
    <mergeCell ref="U138:V139"/>
    <mergeCell ref="Y138:Z139"/>
    <mergeCell ref="B140:Q140"/>
    <mergeCell ref="U140:V140"/>
    <mergeCell ref="Y140:Z140"/>
    <mergeCell ref="Y93:Z93"/>
    <mergeCell ref="B89:Q89"/>
    <mergeCell ref="U89:V89"/>
    <mergeCell ref="D101:E101"/>
    <mergeCell ref="J101:K101"/>
    <mergeCell ref="R101:Z101"/>
    <mergeCell ref="M15:Z16"/>
    <mergeCell ref="B19:G19"/>
    <mergeCell ref="N5:P5"/>
    <mergeCell ref="F27:G27"/>
    <mergeCell ref="J27:K27"/>
    <mergeCell ref="B116:M122"/>
    <mergeCell ref="A136:V136"/>
    <mergeCell ref="B87:Q87"/>
    <mergeCell ref="Y87:Z87"/>
    <mergeCell ref="U87:V87"/>
    <mergeCell ref="B93:Q93"/>
    <mergeCell ref="A29:AA29"/>
    <mergeCell ref="B32:C32"/>
    <mergeCell ref="A135:AA135"/>
    <mergeCell ref="B81:K81"/>
    <mergeCell ref="P126:Z133"/>
    <mergeCell ref="B83:K84"/>
    <mergeCell ref="Y91:Z91"/>
    <mergeCell ref="B27:C27"/>
    <mergeCell ref="A97:AA97"/>
    <mergeCell ref="Y89:Z89"/>
    <mergeCell ref="B91:Q91"/>
    <mergeCell ref="O116:Z118"/>
    <mergeCell ref="O120:Z122"/>
    <mergeCell ref="Q3:R3"/>
    <mergeCell ref="Q4:R4"/>
    <mergeCell ref="Q6:R6"/>
    <mergeCell ref="R69:Z75"/>
    <mergeCell ref="B69:P75"/>
    <mergeCell ref="A113:AA113"/>
    <mergeCell ref="A39:AA39"/>
    <mergeCell ref="A2:J2"/>
    <mergeCell ref="K6:M6"/>
    <mergeCell ref="A3:J3"/>
    <mergeCell ref="A6:J6"/>
    <mergeCell ref="A4:J4"/>
    <mergeCell ref="K4:M4"/>
    <mergeCell ref="N4:P4"/>
    <mergeCell ref="A7:AA7"/>
    <mergeCell ref="A9:AA9"/>
    <mergeCell ref="K5:M5"/>
    <mergeCell ref="B16:C16"/>
    <mergeCell ref="B12:C12"/>
    <mergeCell ref="E12:G12"/>
    <mergeCell ref="N19:V19"/>
    <mergeCell ref="I19:L19"/>
    <mergeCell ref="I12:P12"/>
    <mergeCell ref="F16:G16"/>
    <mergeCell ref="M172:Z180"/>
    <mergeCell ref="A169:AA169"/>
    <mergeCell ref="B171:K180"/>
    <mergeCell ref="Q5:R5"/>
    <mergeCell ref="S5:V5"/>
    <mergeCell ref="M24:Z27"/>
    <mergeCell ref="A5:J5"/>
    <mergeCell ref="K1:M1"/>
    <mergeCell ref="A1:J1"/>
    <mergeCell ref="B24:C24"/>
    <mergeCell ref="F24:G24"/>
    <mergeCell ref="J24:K24"/>
    <mergeCell ref="X18:Z19"/>
    <mergeCell ref="K2:M2"/>
    <mergeCell ref="K3:M3"/>
    <mergeCell ref="A8:AA8"/>
    <mergeCell ref="A21:AA21"/>
    <mergeCell ref="R12:Z12"/>
    <mergeCell ref="S1:V1"/>
    <mergeCell ref="S2:V2"/>
    <mergeCell ref="S3:V3"/>
    <mergeCell ref="S4:V4"/>
    <mergeCell ref="S6:V6"/>
    <mergeCell ref="Q2:R2"/>
    <mergeCell ref="D44:Z44"/>
    <mergeCell ref="D46:Z46"/>
    <mergeCell ref="D50:Z50"/>
    <mergeCell ref="N1:R1"/>
    <mergeCell ref="N2:P2"/>
    <mergeCell ref="N3:P3"/>
    <mergeCell ref="N6:P6"/>
    <mergeCell ref="A196:AA196"/>
    <mergeCell ref="B198:Z198"/>
    <mergeCell ref="B144:Q144"/>
    <mergeCell ref="U144:V144"/>
    <mergeCell ref="Y144:Z144"/>
    <mergeCell ref="B146:Q146"/>
    <mergeCell ref="U146:V146"/>
    <mergeCell ref="Y146:Z146"/>
    <mergeCell ref="B186:M194"/>
    <mergeCell ref="O186:Z188"/>
    <mergeCell ref="O190:Z194"/>
    <mergeCell ref="A157:AA157"/>
    <mergeCell ref="A182:AA182"/>
    <mergeCell ref="A155:AA155"/>
    <mergeCell ref="Y184:Z184"/>
    <mergeCell ref="A154:V154"/>
    <mergeCell ref="A181:V181"/>
    <mergeCell ref="L105:Z111"/>
    <mergeCell ref="B103:J108"/>
    <mergeCell ref="B110:J111"/>
    <mergeCell ref="B149:P153"/>
    <mergeCell ref="G32:M32"/>
    <mergeCell ref="O31:Z32"/>
    <mergeCell ref="B200:M204"/>
    <mergeCell ref="I206:J206"/>
    <mergeCell ref="Q206:X206"/>
    <mergeCell ref="R202:X202"/>
    <mergeCell ref="R203:X203"/>
    <mergeCell ref="R149:Z153"/>
    <mergeCell ref="D48:Z48"/>
    <mergeCell ref="B36:Z37"/>
    <mergeCell ref="D52:Z52"/>
    <mergeCell ref="D54:Z54"/>
    <mergeCell ref="D56:Z56"/>
    <mergeCell ref="D58:Z58"/>
    <mergeCell ref="D60:Z60"/>
    <mergeCell ref="D62:Z62"/>
    <mergeCell ref="D64:Z64"/>
    <mergeCell ref="D66:Z66"/>
    <mergeCell ref="A141:V141"/>
    <mergeCell ref="A34:AA34"/>
  </mergeCells>
  <dataValidations count="8">
    <dataValidation type="list" allowBlank="1" showInputMessage="1" showErrorMessage="1" sqref="R12 P14:T14" xr:uid="{E5CB7958-814C-4E1A-809F-8B5C9868D7BA}">
      <formula1>Venues</formula1>
    </dataValidation>
    <dataValidation type="list" showInputMessage="1" showErrorMessage="1" sqref="B81:K81" xr:uid="{DA62BA9E-0386-4994-88F5-8F602C27FD43}">
      <formula1>Payment</formula1>
    </dataValidation>
    <dataValidation type="list" allowBlank="1" showInputMessage="1" showErrorMessage="1" sqref="D52 D44 D50 D46 D48" xr:uid="{C34CF17A-9535-4128-8D55-D88E109B9C53}">
      <formula1>cold</formula1>
    </dataValidation>
    <dataValidation type="list" allowBlank="1" showInputMessage="1" showErrorMessage="1" sqref="D54 D56 D58 D60 D62" xr:uid="{51D676D5-1732-43C7-8CF3-188537376CEE}">
      <formula1>hot</formula1>
    </dataValidation>
    <dataValidation type="list" allowBlank="1" showInputMessage="1" showErrorMessage="1" sqref="D64 D66" xr:uid="{99952C43-74B6-4DFF-A569-8351D50782A3}">
      <formula1>dessert</formula1>
    </dataValidation>
    <dataValidation type="list" allowBlank="1" showInputMessage="1" showErrorMessage="1" sqref="B140:Q140 B142:Q142 B144:Q144 B146:Q146" xr:uid="{99381E63-312A-4C28-B09C-FB63D68CCB4F}">
      <formula1>Flowers</formula1>
    </dataValidation>
    <dataValidation type="list" allowBlank="1" showInputMessage="1" showErrorMessage="1" sqref="B87:Q87 B89:Q89 B91:Q91 B93:Q93" xr:uid="{0304E0E2-2CE2-4C30-9648-285F6D37513A}">
      <formula1>Wine</formula1>
    </dataValidation>
    <dataValidation type="list" allowBlank="1" showInputMessage="1" showErrorMessage="1" sqref="G32:M32" xr:uid="{6F911A3C-5DCF-4C2C-BFCD-E05520ED3419}">
      <formula1>Choice</formula1>
    </dataValidation>
  </dataValidations>
  <hyperlinks>
    <hyperlink ref="X18" r:id="rId1" display="Privacy Notice" xr:uid="{74D2BB19-9E7F-45DD-AF50-F965874EC6CE}"/>
    <hyperlink ref="Q206:X206" r:id="rId2" display="UK Parliament Online Shop Privacy Notice" xr:uid="{BA9B2579-4A43-425A-95C9-924744BCC656}"/>
  </hyperlinks>
  <printOptions horizontalCentered="1"/>
  <pageMargins left="0.23622047244094491" right="0.23622047244094491" top="0.23622047244094491" bottom="0.23622047244094491" header="0.31496062992125984" footer="0.31496062992125984"/>
  <pageSetup paperSize="9" scale="85" orientation="portrait" r:id="rId3"/>
  <rowBreaks count="1" manualBreakCount="1">
    <brk id="96" max="25" man="1"/>
  </rowBreaks>
  <drawing r:id="rId4"/>
  <legacyDrawing r:id="rId5"/>
  <mc:AlternateContent xmlns:mc="http://schemas.openxmlformats.org/markup-compatibility/2006">
    <mc:Choice Requires="x14">
      <controls>
        <mc:AlternateContent xmlns:mc="http://schemas.openxmlformats.org/markup-compatibility/2006">
          <mc:Choice Requires="x14">
            <control shapeId="2132" r:id="rId6" name="Check Box 84">
              <controlPr defaultSize="0" autoFill="0" autoLine="0" autoPict="0">
                <anchor moveWithCells="1">
                  <from>
                    <xdr:col>11</xdr:col>
                    <xdr:colOff>251460</xdr:colOff>
                    <xdr:row>82</xdr:row>
                    <xdr:rowOff>137160</xdr:rowOff>
                  </from>
                  <to>
                    <xdr:col>15</xdr:col>
                    <xdr:colOff>152400</xdr:colOff>
                    <xdr:row>84</xdr:row>
                    <xdr:rowOff>38100</xdr:rowOff>
                  </to>
                </anchor>
              </controlPr>
            </control>
          </mc:Choice>
        </mc:AlternateContent>
        <mc:AlternateContent xmlns:mc="http://schemas.openxmlformats.org/markup-compatibility/2006">
          <mc:Choice Requires="x14">
            <control shapeId="2134" r:id="rId7" name="Check Box 86">
              <controlPr defaultSize="0" autoFill="0" autoLine="0" autoPict="0">
                <anchor moveWithCells="1">
                  <from>
                    <xdr:col>23</xdr:col>
                    <xdr:colOff>99060</xdr:colOff>
                    <xdr:row>81</xdr:row>
                    <xdr:rowOff>152400</xdr:rowOff>
                  </from>
                  <to>
                    <xdr:col>26</xdr:col>
                    <xdr:colOff>198120</xdr:colOff>
                    <xdr:row>83</xdr:row>
                    <xdr:rowOff>60960</xdr:rowOff>
                  </to>
                </anchor>
              </controlPr>
            </control>
          </mc:Choice>
        </mc:AlternateContent>
        <mc:AlternateContent xmlns:mc="http://schemas.openxmlformats.org/markup-compatibility/2006">
          <mc:Choice Requires="x14">
            <control shapeId="2138" r:id="rId8" name="Check Box 90">
              <controlPr defaultSize="0" autoFill="0" autoLine="0" autoPict="0">
                <anchor moveWithCells="1">
                  <from>
                    <xdr:col>23</xdr:col>
                    <xdr:colOff>99060</xdr:colOff>
                    <xdr:row>82</xdr:row>
                    <xdr:rowOff>152400</xdr:rowOff>
                  </from>
                  <to>
                    <xdr:col>26</xdr:col>
                    <xdr:colOff>236220</xdr:colOff>
                    <xdr:row>84</xdr:row>
                    <xdr:rowOff>38100</xdr:rowOff>
                  </to>
                </anchor>
              </controlPr>
            </control>
          </mc:Choice>
        </mc:AlternateContent>
        <mc:AlternateContent xmlns:mc="http://schemas.openxmlformats.org/markup-compatibility/2006">
          <mc:Choice Requires="x14">
            <control shapeId="2147" r:id="rId9" name="Check Box 99">
              <controlPr defaultSize="0" autoFill="0" autoLine="0" autoPict="0">
                <anchor moveWithCells="1">
                  <from>
                    <xdr:col>2</xdr:col>
                    <xdr:colOff>220980</xdr:colOff>
                    <xdr:row>93</xdr:row>
                    <xdr:rowOff>22860</xdr:rowOff>
                  </from>
                  <to>
                    <xdr:col>10</xdr:col>
                    <xdr:colOff>213360</xdr:colOff>
                    <xdr:row>96</xdr:row>
                    <xdr:rowOff>0</xdr:rowOff>
                  </to>
                </anchor>
              </controlPr>
            </control>
          </mc:Choice>
        </mc:AlternateContent>
        <mc:AlternateContent xmlns:mc="http://schemas.openxmlformats.org/markup-compatibility/2006">
          <mc:Choice Requires="x14">
            <control shapeId="2148" r:id="rId10" name="Check Box 100">
              <controlPr defaultSize="0" autoFill="0" autoLine="0" autoPict="0">
                <anchor moveWithCells="1">
                  <from>
                    <xdr:col>10</xdr:col>
                    <xdr:colOff>213360</xdr:colOff>
                    <xdr:row>93</xdr:row>
                    <xdr:rowOff>22860</xdr:rowOff>
                  </from>
                  <to>
                    <xdr:col>17</xdr:col>
                    <xdr:colOff>137160</xdr:colOff>
                    <xdr:row>96</xdr:row>
                    <xdr:rowOff>0</xdr:rowOff>
                  </to>
                </anchor>
              </controlPr>
            </control>
          </mc:Choice>
        </mc:AlternateContent>
        <mc:AlternateContent xmlns:mc="http://schemas.openxmlformats.org/markup-compatibility/2006">
          <mc:Choice Requires="x14">
            <control shapeId="2150" r:id="rId11" name="Check Box 102">
              <controlPr defaultSize="0" autoFill="0" autoLine="0" autoPict="0">
                <anchor moveWithCells="1">
                  <from>
                    <xdr:col>11</xdr:col>
                    <xdr:colOff>251460</xdr:colOff>
                    <xdr:row>80</xdr:row>
                    <xdr:rowOff>76200</xdr:rowOff>
                  </from>
                  <to>
                    <xdr:col>16</xdr:col>
                    <xdr:colOff>220980</xdr:colOff>
                    <xdr:row>82</xdr:row>
                    <xdr:rowOff>99060</xdr:rowOff>
                  </to>
                </anchor>
              </controlPr>
            </control>
          </mc:Choice>
        </mc:AlternateContent>
        <mc:AlternateContent xmlns:mc="http://schemas.openxmlformats.org/markup-compatibility/2006">
          <mc:Choice Requires="x14">
            <control shapeId="2151" r:id="rId12" name="Check Box 103">
              <controlPr defaultSize="0" autoFill="0" autoLine="0" autoPict="0">
                <anchor moveWithCells="1">
                  <from>
                    <xdr:col>23</xdr:col>
                    <xdr:colOff>99060</xdr:colOff>
                    <xdr:row>80</xdr:row>
                    <xdr:rowOff>76200</xdr:rowOff>
                  </from>
                  <to>
                    <xdr:col>26</xdr:col>
                    <xdr:colOff>213360</xdr:colOff>
                    <xdr:row>82</xdr:row>
                    <xdr:rowOff>99060</xdr:rowOff>
                  </to>
                </anchor>
              </controlPr>
            </control>
          </mc:Choice>
        </mc:AlternateContent>
        <mc:AlternateContent xmlns:mc="http://schemas.openxmlformats.org/markup-compatibility/2006">
          <mc:Choice Requires="x14">
            <control shapeId="2153" r:id="rId13" name="Check Box 105">
              <controlPr defaultSize="0" autoFill="0" autoLine="0" autoPict="0">
                <anchor moveWithCells="1">
                  <from>
                    <xdr:col>11</xdr:col>
                    <xdr:colOff>251460</xdr:colOff>
                    <xdr:row>81</xdr:row>
                    <xdr:rowOff>38100</xdr:rowOff>
                  </from>
                  <to>
                    <xdr:col>16</xdr:col>
                    <xdr:colOff>213360</xdr:colOff>
                    <xdr:row>83</xdr:row>
                    <xdr:rowOff>60960</xdr:rowOff>
                  </to>
                </anchor>
              </controlPr>
            </control>
          </mc:Choice>
        </mc:AlternateContent>
        <mc:AlternateContent xmlns:mc="http://schemas.openxmlformats.org/markup-compatibility/2006">
          <mc:Choice Requires="x14">
            <control shapeId="2156" r:id="rId14" name="Check Box 108">
              <controlPr defaultSize="0" autoFill="0" autoLine="0" autoPict="0" altText="Malt whiskey">
                <anchor moveWithCells="1">
                  <from>
                    <xdr:col>17</xdr:col>
                    <xdr:colOff>99060</xdr:colOff>
                    <xdr:row>80</xdr:row>
                    <xdr:rowOff>68580</xdr:rowOff>
                  </from>
                  <to>
                    <xdr:col>22</xdr:col>
                    <xdr:colOff>76200</xdr:colOff>
                    <xdr:row>82</xdr:row>
                    <xdr:rowOff>99060</xdr:rowOff>
                  </to>
                </anchor>
              </controlPr>
            </control>
          </mc:Choice>
        </mc:AlternateContent>
        <mc:AlternateContent xmlns:mc="http://schemas.openxmlformats.org/markup-compatibility/2006">
          <mc:Choice Requires="x14">
            <control shapeId="2158" r:id="rId15" name="Check Box 110">
              <controlPr defaultSize="0" autoFill="0" autoLine="0" autoPict="0" altText="Malt whiskey">
                <anchor moveWithCells="1">
                  <from>
                    <xdr:col>17</xdr:col>
                    <xdr:colOff>99060</xdr:colOff>
                    <xdr:row>81</xdr:row>
                    <xdr:rowOff>152400</xdr:rowOff>
                  </from>
                  <to>
                    <xdr:col>23</xdr:col>
                    <xdr:colOff>0</xdr:colOff>
                    <xdr:row>83</xdr:row>
                    <xdr:rowOff>60960</xdr:rowOff>
                  </to>
                </anchor>
              </controlPr>
            </control>
          </mc:Choice>
        </mc:AlternateContent>
        <mc:AlternateContent xmlns:mc="http://schemas.openxmlformats.org/markup-compatibility/2006">
          <mc:Choice Requires="x14">
            <control shapeId="2159" r:id="rId16" name="Check Box 111">
              <controlPr defaultSize="0" autoFill="0" autoLine="0" autoPict="0" altText="Malt whiskey">
                <anchor moveWithCells="1">
                  <from>
                    <xdr:col>17</xdr:col>
                    <xdr:colOff>99060</xdr:colOff>
                    <xdr:row>82</xdr:row>
                    <xdr:rowOff>137160</xdr:rowOff>
                  </from>
                  <to>
                    <xdr:col>23</xdr:col>
                    <xdr:colOff>0</xdr:colOff>
                    <xdr:row>84</xdr:row>
                    <xdr:rowOff>38100</xdr:rowOff>
                  </to>
                </anchor>
              </controlPr>
            </control>
          </mc:Choice>
        </mc:AlternateContent>
        <mc:AlternateContent xmlns:mc="http://schemas.openxmlformats.org/markup-compatibility/2006">
          <mc:Choice Requires="x14">
            <control shapeId="2162" r:id="rId17" name="Check Box 114">
              <controlPr defaultSize="0" autoFill="0" autoLine="0" autoPict="0">
                <anchor moveWithCells="1">
                  <from>
                    <xdr:col>11</xdr:col>
                    <xdr:colOff>251460</xdr:colOff>
                    <xdr:row>78</xdr:row>
                    <xdr:rowOff>175260</xdr:rowOff>
                  </from>
                  <to>
                    <xdr:col>14</xdr:col>
                    <xdr:colOff>7620</xdr:colOff>
                    <xdr:row>80</xdr:row>
                    <xdr:rowOff>137160</xdr:rowOff>
                  </to>
                </anchor>
              </controlPr>
            </control>
          </mc:Choice>
        </mc:AlternateContent>
        <mc:AlternateContent xmlns:mc="http://schemas.openxmlformats.org/markup-compatibility/2006">
          <mc:Choice Requires="x14">
            <control shapeId="2163" r:id="rId18" name="Check Box 115">
              <controlPr defaultSize="0" autoFill="0" autoLine="0" autoPict="0">
                <anchor moveWithCells="1">
                  <from>
                    <xdr:col>23</xdr:col>
                    <xdr:colOff>99060</xdr:colOff>
                    <xdr:row>78</xdr:row>
                    <xdr:rowOff>137160</xdr:rowOff>
                  </from>
                  <to>
                    <xdr:col>26</xdr:col>
                    <xdr:colOff>99060</xdr:colOff>
                    <xdr:row>81</xdr:row>
                    <xdr:rowOff>0</xdr:rowOff>
                  </to>
                </anchor>
              </controlPr>
            </control>
          </mc:Choice>
        </mc:AlternateContent>
        <mc:AlternateContent xmlns:mc="http://schemas.openxmlformats.org/markup-compatibility/2006">
          <mc:Choice Requires="x14">
            <control shapeId="2164" r:id="rId19" name="Check Box 116">
              <controlPr defaultSize="0" autoFill="0" autoLine="0" autoPict="0" altText="Malt whiskey">
                <anchor moveWithCells="1">
                  <from>
                    <xdr:col>17</xdr:col>
                    <xdr:colOff>99060</xdr:colOff>
                    <xdr:row>78</xdr:row>
                    <xdr:rowOff>137160</xdr:rowOff>
                  </from>
                  <to>
                    <xdr:col>23</xdr:col>
                    <xdr:colOff>0</xdr:colOff>
                    <xdr:row>80</xdr:row>
                    <xdr:rowOff>160020</xdr:rowOff>
                  </to>
                </anchor>
              </controlPr>
            </control>
          </mc:Choice>
        </mc:AlternateContent>
        <mc:AlternateContent xmlns:mc="http://schemas.openxmlformats.org/markup-compatibility/2006">
          <mc:Choice Requires="x14">
            <control shapeId="2170" r:id="rId20" name="Check Box 122">
              <controlPr defaultSize="0" autoFill="0" autoLine="0" autoPict="0">
                <anchor moveWithCells="1">
                  <from>
                    <xdr:col>1</xdr:col>
                    <xdr:colOff>228600</xdr:colOff>
                    <xdr:row>127</xdr:row>
                    <xdr:rowOff>175260</xdr:rowOff>
                  </from>
                  <to>
                    <xdr:col>3</xdr:col>
                    <xdr:colOff>228600</xdr:colOff>
                    <xdr:row>130</xdr:row>
                    <xdr:rowOff>22860</xdr:rowOff>
                  </to>
                </anchor>
              </controlPr>
            </control>
          </mc:Choice>
        </mc:AlternateContent>
        <mc:AlternateContent xmlns:mc="http://schemas.openxmlformats.org/markup-compatibility/2006">
          <mc:Choice Requires="x14">
            <control shapeId="2171" r:id="rId21" name="Check Box 123">
              <controlPr defaultSize="0" autoFill="0" autoLine="0" autoPict="0">
                <anchor moveWithCells="1">
                  <from>
                    <xdr:col>3</xdr:col>
                    <xdr:colOff>228600</xdr:colOff>
                    <xdr:row>127</xdr:row>
                    <xdr:rowOff>175260</xdr:rowOff>
                  </from>
                  <to>
                    <xdr:col>5</xdr:col>
                    <xdr:colOff>228600</xdr:colOff>
                    <xdr:row>130</xdr:row>
                    <xdr:rowOff>22860</xdr:rowOff>
                  </to>
                </anchor>
              </controlPr>
            </control>
          </mc:Choice>
        </mc:AlternateContent>
        <mc:AlternateContent xmlns:mc="http://schemas.openxmlformats.org/markup-compatibility/2006">
          <mc:Choice Requires="x14">
            <control shapeId="2172" r:id="rId22" name="Check Box 124">
              <controlPr defaultSize="0" autoFill="0" autoLine="0" autoPict="0">
                <anchor moveWithCells="1">
                  <from>
                    <xdr:col>5</xdr:col>
                    <xdr:colOff>213360</xdr:colOff>
                    <xdr:row>128</xdr:row>
                    <xdr:rowOff>0</xdr:rowOff>
                  </from>
                  <to>
                    <xdr:col>7</xdr:col>
                    <xdr:colOff>213360</xdr:colOff>
                    <xdr:row>130</xdr:row>
                    <xdr:rowOff>22860</xdr:rowOff>
                  </to>
                </anchor>
              </controlPr>
            </control>
          </mc:Choice>
        </mc:AlternateContent>
        <mc:AlternateContent xmlns:mc="http://schemas.openxmlformats.org/markup-compatibility/2006">
          <mc:Choice Requires="x14">
            <control shapeId="2173" r:id="rId23" name="Check Box 125">
              <controlPr defaultSize="0" autoFill="0" autoLine="0" autoPict="0">
                <anchor moveWithCells="1">
                  <from>
                    <xdr:col>1</xdr:col>
                    <xdr:colOff>220980</xdr:colOff>
                    <xdr:row>131</xdr:row>
                    <xdr:rowOff>0</xdr:rowOff>
                  </from>
                  <to>
                    <xdr:col>5</xdr:col>
                    <xdr:colOff>236220</xdr:colOff>
                    <xdr:row>132</xdr:row>
                    <xdr:rowOff>60960</xdr:rowOff>
                  </to>
                </anchor>
              </controlPr>
            </control>
          </mc:Choice>
        </mc:AlternateContent>
        <mc:AlternateContent xmlns:mc="http://schemas.openxmlformats.org/markup-compatibility/2006">
          <mc:Choice Requires="x14">
            <control shapeId="2174" r:id="rId24" name="Check Box 126">
              <controlPr defaultSize="0" autoFill="0" autoLine="0" autoPict="0">
                <anchor moveWithCells="1">
                  <from>
                    <xdr:col>1</xdr:col>
                    <xdr:colOff>228600</xdr:colOff>
                    <xdr:row>131</xdr:row>
                    <xdr:rowOff>175260</xdr:rowOff>
                  </from>
                  <to>
                    <xdr:col>6</xdr:col>
                    <xdr:colOff>0</xdr:colOff>
                    <xdr:row>134</xdr:row>
                    <xdr:rowOff>22860</xdr:rowOff>
                  </to>
                </anchor>
              </controlPr>
            </control>
          </mc:Choice>
        </mc:AlternateContent>
        <mc:AlternateContent xmlns:mc="http://schemas.openxmlformats.org/markup-compatibility/2006">
          <mc:Choice Requires="x14">
            <control shapeId="2175" r:id="rId25" name="Check Box 127">
              <controlPr defaultSize="0" autoFill="0" autoLine="0" autoPict="0">
                <anchor moveWithCells="1">
                  <from>
                    <xdr:col>5</xdr:col>
                    <xdr:colOff>236220</xdr:colOff>
                    <xdr:row>131</xdr:row>
                    <xdr:rowOff>0</xdr:rowOff>
                  </from>
                  <to>
                    <xdr:col>10</xdr:col>
                    <xdr:colOff>0</xdr:colOff>
                    <xdr:row>132</xdr:row>
                    <xdr:rowOff>60960</xdr:rowOff>
                  </to>
                </anchor>
              </controlPr>
            </control>
          </mc:Choice>
        </mc:AlternateContent>
        <mc:AlternateContent xmlns:mc="http://schemas.openxmlformats.org/markup-compatibility/2006">
          <mc:Choice Requires="x14">
            <control shapeId="2176" r:id="rId26" name="Check Box 128">
              <controlPr defaultSize="0" autoFill="0" autoLine="0" autoPict="0">
                <anchor moveWithCells="1">
                  <from>
                    <xdr:col>5</xdr:col>
                    <xdr:colOff>251460</xdr:colOff>
                    <xdr:row>131</xdr:row>
                    <xdr:rowOff>160020</xdr:rowOff>
                  </from>
                  <to>
                    <xdr:col>11</xdr:col>
                    <xdr:colOff>228600</xdr:colOff>
                    <xdr:row>134</xdr:row>
                    <xdr:rowOff>7620</xdr:rowOff>
                  </to>
                </anchor>
              </controlPr>
            </control>
          </mc:Choice>
        </mc:AlternateContent>
        <mc:AlternateContent xmlns:mc="http://schemas.openxmlformats.org/markup-compatibility/2006">
          <mc:Choice Requires="x14">
            <control shapeId="2177" r:id="rId27" name="Check Box 129">
              <controlPr defaultSize="0" autoFill="0" autoLine="0" autoPict="0">
                <anchor moveWithCells="1">
                  <from>
                    <xdr:col>9</xdr:col>
                    <xdr:colOff>213360</xdr:colOff>
                    <xdr:row>131</xdr:row>
                    <xdr:rowOff>7620</xdr:rowOff>
                  </from>
                  <to>
                    <xdr:col>13</xdr:col>
                    <xdr:colOff>228600</xdr:colOff>
                    <xdr:row>132</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956A85-F489-4CFF-8507-F84B3D4952BB}">
          <x14:formula1>
            <xm:f>Data!$I$7:$I$8</xm:f>
          </x14:formula1>
          <xm:sqref>Y184:Z184 I206:J206 D101:E101 J101:K101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4AEA-9027-4652-B929-C40CF7F8EE72}">
  <dimension ref="A1:L104"/>
  <sheetViews>
    <sheetView topLeftCell="C1" workbookViewId="0">
      <selection activeCell="K12" sqref="K12:L16"/>
    </sheetView>
  </sheetViews>
  <sheetFormatPr defaultColWidth="8.88671875" defaultRowHeight="13.8" x14ac:dyDescent="0.3"/>
  <cols>
    <col min="1" max="1" width="3.6640625" style="3" customWidth="1"/>
    <col min="2" max="2" width="80.33203125" style="3" bestFit="1" customWidth="1"/>
    <col min="3" max="3" width="13.33203125" style="3" bestFit="1" customWidth="1"/>
    <col min="4" max="4" width="13.33203125" style="3" customWidth="1"/>
    <col min="5" max="10" width="8.88671875" style="3"/>
    <col min="11" max="11" width="33.88671875" style="3" bestFit="1" customWidth="1"/>
    <col min="12" max="16384" width="8.88671875" style="3"/>
  </cols>
  <sheetData>
    <row r="1" spans="1:12" x14ac:dyDescent="0.3">
      <c r="A1" s="1"/>
      <c r="B1" s="1" t="s">
        <v>5</v>
      </c>
      <c r="C1" s="8"/>
      <c r="D1" s="8">
        <v>0</v>
      </c>
      <c r="E1" s="8">
        <v>0.4</v>
      </c>
      <c r="F1" s="8">
        <v>0.73</v>
      </c>
      <c r="I1" s="3" t="s">
        <v>76</v>
      </c>
    </row>
    <row r="2" spans="1:12" x14ac:dyDescent="0.3">
      <c r="B2" s="3" t="s">
        <v>35</v>
      </c>
      <c r="C2" s="3" t="s">
        <v>19</v>
      </c>
      <c r="D2" s="62">
        <v>4500</v>
      </c>
      <c r="E2" s="60">
        <v>2700</v>
      </c>
      <c r="F2" s="63">
        <v>1215</v>
      </c>
      <c r="G2" s="3" t="s">
        <v>6</v>
      </c>
      <c r="I2" s="3" t="s">
        <v>78</v>
      </c>
    </row>
    <row r="3" spans="1:12" x14ac:dyDescent="0.3">
      <c r="B3" s="3" t="s">
        <v>36</v>
      </c>
      <c r="C3" s="3" t="s">
        <v>23</v>
      </c>
      <c r="D3" s="62">
        <v>4500</v>
      </c>
      <c r="E3" s="60">
        <v>2700</v>
      </c>
      <c r="F3" s="63">
        <v>1215</v>
      </c>
      <c r="G3" s="3" t="s">
        <v>6</v>
      </c>
      <c r="I3" s="3" t="s">
        <v>116</v>
      </c>
    </row>
    <row r="4" spans="1:12" x14ac:dyDescent="0.3">
      <c r="B4" s="3" t="s">
        <v>74</v>
      </c>
      <c r="C4" s="3" t="s">
        <v>20</v>
      </c>
      <c r="D4" s="62">
        <v>3000</v>
      </c>
      <c r="E4" s="60">
        <v>1800</v>
      </c>
      <c r="F4" s="63">
        <v>810</v>
      </c>
      <c r="G4" s="3" t="s">
        <v>6</v>
      </c>
      <c r="I4" s="3" t="s">
        <v>117</v>
      </c>
    </row>
    <row r="5" spans="1:12" x14ac:dyDescent="0.3">
      <c r="B5" s="3" t="s">
        <v>37</v>
      </c>
      <c r="C5" s="3" t="s">
        <v>24</v>
      </c>
      <c r="D5" s="62">
        <v>3000</v>
      </c>
      <c r="E5" s="60">
        <v>1800</v>
      </c>
      <c r="F5" s="63">
        <v>810</v>
      </c>
      <c r="G5" s="3" t="s">
        <v>6</v>
      </c>
      <c r="I5" s="3" t="s">
        <v>224</v>
      </c>
    </row>
    <row r="6" spans="1:12" x14ac:dyDescent="0.3">
      <c r="B6" s="3" t="s">
        <v>7</v>
      </c>
      <c r="C6" s="3" t="s">
        <v>26</v>
      </c>
      <c r="D6" s="62">
        <v>1200</v>
      </c>
      <c r="E6" s="60">
        <v>720</v>
      </c>
      <c r="F6" s="63">
        <v>324</v>
      </c>
      <c r="G6" s="3" t="s">
        <v>6</v>
      </c>
    </row>
    <row r="7" spans="1:12" x14ac:dyDescent="0.3">
      <c r="B7" s="3" t="s">
        <v>8</v>
      </c>
      <c r="C7" s="3" t="s">
        <v>29</v>
      </c>
      <c r="D7" s="62">
        <v>2500</v>
      </c>
      <c r="E7" s="60">
        <v>1500</v>
      </c>
      <c r="F7" s="63">
        <v>675</v>
      </c>
      <c r="G7" s="3" t="s">
        <v>6</v>
      </c>
      <c r="I7" s="3" t="s">
        <v>112</v>
      </c>
    </row>
    <row r="8" spans="1:12" x14ac:dyDescent="0.3">
      <c r="B8" s="3" t="s">
        <v>9</v>
      </c>
      <c r="C8" s="3" t="s">
        <v>30</v>
      </c>
      <c r="D8" s="62">
        <v>3000</v>
      </c>
      <c r="E8" s="60">
        <v>1800</v>
      </c>
      <c r="F8" s="63">
        <v>810</v>
      </c>
      <c r="G8" s="3" t="s">
        <v>6</v>
      </c>
      <c r="I8" s="3" t="s">
        <v>287</v>
      </c>
    </row>
    <row r="9" spans="1:12" x14ac:dyDescent="0.3">
      <c r="B9" s="3" t="s">
        <v>10</v>
      </c>
      <c r="C9" s="3" t="s">
        <v>31</v>
      </c>
      <c r="D9" s="62">
        <v>4000</v>
      </c>
      <c r="E9" s="60">
        <v>2400</v>
      </c>
      <c r="F9" s="63">
        <v>1080</v>
      </c>
      <c r="G9" s="3" t="s">
        <v>6</v>
      </c>
    </row>
    <row r="10" spans="1:12" x14ac:dyDescent="0.3">
      <c r="B10" s="3" t="s">
        <v>11</v>
      </c>
      <c r="C10" s="3" t="s">
        <v>27</v>
      </c>
      <c r="D10" s="62">
        <v>1500</v>
      </c>
      <c r="E10" s="60">
        <v>900</v>
      </c>
      <c r="F10" s="63">
        <v>405</v>
      </c>
      <c r="G10" s="3" t="s">
        <v>6</v>
      </c>
    </row>
    <row r="11" spans="1:12" x14ac:dyDescent="0.3">
      <c r="B11" s="3" t="s">
        <v>12</v>
      </c>
      <c r="C11" s="6" t="s">
        <v>21</v>
      </c>
      <c r="D11" s="64">
        <v>1000</v>
      </c>
      <c r="E11" s="60">
        <v>600</v>
      </c>
      <c r="F11" s="63">
        <v>270</v>
      </c>
      <c r="G11" s="3" t="s">
        <v>6</v>
      </c>
    </row>
    <row r="12" spans="1:12" x14ac:dyDescent="0.3">
      <c r="B12" s="3" t="s">
        <v>13</v>
      </c>
      <c r="C12" s="3" t="s">
        <v>25</v>
      </c>
      <c r="D12" s="62">
        <v>1500</v>
      </c>
      <c r="E12" s="60">
        <v>720</v>
      </c>
      <c r="F12" s="63">
        <v>405</v>
      </c>
      <c r="G12" s="3" t="s">
        <v>6</v>
      </c>
      <c r="K12" s="2" t="s">
        <v>276</v>
      </c>
    </row>
    <row r="13" spans="1:12" x14ac:dyDescent="0.3">
      <c r="B13" s="3" t="s">
        <v>14</v>
      </c>
      <c r="C13" s="3" t="s">
        <v>22</v>
      </c>
      <c r="D13" s="62">
        <v>600</v>
      </c>
      <c r="E13" s="60">
        <v>360</v>
      </c>
      <c r="F13" s="63">
        <v>162</v>
      </c>
      <c r="G13" s="3" t="s">
        <v>6</v>
      </c>
      <c r="K13" s="60" t="s">
        <v>270</v>
      </c>
      <c r="L13" s="57">
        <v>29</v>
      </c>
    </row>
    <row r="14" spans="1:12" x14ac:dyDescent="0.3">
      <c r="B14" s="3" t="s">
        <v>15</v>
      </c>
      <c r="C14" s="3" t="s">
        <v>32</v>
      </c>
      <c r="D14" s="62">
        <v>300</v>
      </c>
      <c r="E14" s="60">
        <v>180</v>
      </c>
      <c r="F14" s="63">
        <v>81</v>
      </c>
      <c r="G14" s="3" t="s">
        <v>6</v>
      </c>
      <c r="K14" s="60" t="s">
        <v>269</v>
      </c>
      <c r="L14" s="57">
        <v>33</v>
      </c>
    </row>
    <row r="15" spans="1:12" x14ac:dyDescent="0.3">
      <c r="B15" s="3" t="s">
        <v>16</v>
      </c>
      <c r="C15" s="3" t="s">
        <v>33</v>
      </c>
      <c r="D15" s="62"/>
      <c r="E15" s="60"/>
      <c r="F15" s="38"/>
      <c r="G15" s="3" t="s">
        <v>6</v>
      </c>
      <c r="K15" s="60" t="s">
        <v>273</v>
      </c>
      <c r="L15" s="57">
        <v>31</v>
      </c>
    </row>
    <row r="16" spans="1:12" x14ac:dyDescent="0.3">
      <c r="B16" s="3" t="s">
        <v>17</v>
      </c>
      <c r="C16" s="3" t="s">
        <v>34</v>
      </c>
      <c r="D16" s="62"/>
      <c r="E16" s="60"/>
      <c r="F16" s="38"/>
      <c r="G16" s="3" t="s">
        <v>6</v>
      </c>
      <c r="K16" s="60" t="s">
        <v>272</v>
      </c>
      <c r="L16" s="57">
        <v>35</v>
      </c>
    </row>
    <row r="17" spans="1:12" x14ac:dyDescent="0.3">
      <c r="B17" s="3" t="s">
        <v>18</v>
      </c>
      <c r="C17" s="3" t="s">
        <v>28</v>
      </c>
      <c r="D17" s="62"/>
      <c r="E17" s="60"/>
      <c r="F17" s="38"/>
      <c r="G17" s="3" t="s">
        <v>6</v>
      </c>
    </row>
    <row r="18" spans="1:12" x14ac:dyDescent="0.3">
      <c r="K18" s="47" t="s">
        <v>148</v>
      </c>
      <c r="L18" s="60"/>
    </row>
    <row r="19" spans="1:12" x14ac:dyDescent="0.3">
      <c r="K19" s="60" t="s">
        <v>207</v>
      </c>
      <c r="L19" s="57">
        <v>40</v>
      </c>
    </row>
    <row r="20" spans="1:12" x14ac:dyDescent="0.3">
      <c r="A20" s="2" t="s">
        <v>124</v>
      </c>
      <c r="B20" s="12"/>
      <c r="K20" s="60" t="s">
        <v>208</v>
      </c>
      <c r="L20" s="57">
        <v>47</v>
      </c>
    </row>
    <row r="21" spans="1:12" x14ac:dyDescent="0.3">
      <c r="A21" s="2"/>
      <c r="B21" s="12" t="s">
        <v>125</v>
      </c>
      <c r="C21" s="3" t="s">
        <v>56</v>
      </c>
      <c r="E21" s="3" t="s">
        <v>57</v>
      </c>
      <c r="F21" s="3" t="s">
        <v>58</v>
      </c>
      <c r="G21" s="3" t="s">
        <v>59</v>
      </c>
      <c r="H21" s="3" t="s">
        <v>60</v>
      </c>
      <c r="K21" s="60" t="s">
        <v>209</v>
      </c>
      <c r="L21" s="57">
        <v>53</v>
      </c>
    </row>
    <row r="22" spans="1:12" x14ac:dyDescent="0.3">
      <c r="A22" s="3" t="s">
        <v>54</v>
      </c>
      <c r="B22" s="14" t="s">
        <v>225</v>
      </c>
      <c r="C22" s="6" t="e">
        <f>SUM(D22/1.2)</f>
        <v>#VALUE!</v>
      </c>
      <c r="D22" s="11" t="s">
        <v>112</v>
      </c>
      <c r="E22" s="6" t="e">
        <f>SUM(C22*12.5%)</f>
        <v>#VALUE!</v>
      </c>
      <c r="F22" s="6" t="e">
        <f>SUM(C22,E22)*20%</f>
        <v>#VALUE!</v>
      </c>
      <c r="G22" s="6" t="e">
        <f>SUM(C22,E22:F22)</f>
        <v>#VALUE!</v>
      </c>
      <c r="H22" s="3" t="s">
        <v>50</v>
      </c>
      <c r="K22" s="60" t="s">
        <v>210</v>
      </c>
      <c r="L22" s="57">
        <v>66</v>
      </c>
    </row>
    <row r="23" spans="1:12" x14ac:dyDescent="0.3">
      <c r="A23" s="3" t="s">
        <v>104</v>
      </c>
      <c r="B23" s="14" t="s">
        <v>228</v>
      </c>
      <c r="C23" s="6" t="e">
        <f t="shared" ref="C23:C40" si="0">SUM(D23/1.2)</f>
        <v>#VALUE!</v>
      </c>
      <c r="D23" s="11" t="s">
        <v>112</v>
      </c>
      <c r="E23" s="6" t="e">
        <f t="shared" ref="E23:E38" si="1">SUM(C23*12.5%)</f>
        <v>#VALUE!</v>
      </c>
      <c r="F23" s="6" t="e">
        <f t="shared" ref="F23:F40" si="2">SUM(C23,E23)*20%</f>
        <v>#VALUE!</v>
      </c>
      <c r="G23" s="6" t="e">
        <f t="shared" ref="G23:G40" si="3">SUM(C23,E23:F23)</f>
        <v>#VALUE!</v>
      </c>
      <c r="H23" s="3" t="s">
        <v>50</v>
      </c>
      <c r="K23" s="60" t="s">
        <v>211</v>
      </c>
      <c r="L23" s="57">
        <v>79</v>
      </c>
    </row>
    <row r="24" spans="1:12" x14ac:dyDescent="0.3">
      <c r="A24" s="3" t="s">
        <v>105</v>
      </c>
      <c r="B24" s="14" t="s">
        <v>229</v>
      </c>
      <c r="C24" s="6" t="e">
        <f t="shared" si="0"/>
        <v>#VALUE!</v>
      </c>
      <c r="D24" s="11" t="s">
        <v>112</v>
      </c>
      <c r="E24" s="6" t="e">
        <f t="shared" si="1"/>
        <v>#VALUE!</v>
      </c>
      <c r="F24" s="6" t="e">
        <f t="shared" si="2"/>
        <v>#VALUE!</v>
      </c>
      <c r="G24" s="6" t="e">
        <f t="shared" si="3"/>
        <v>#VALUE!</v>
      </c>
      <c r="H24" s="3" t="s">
        <v>50</v>
      </c>
      <c r="K24" s="60" t="s">
        <v>212</v>
      </c>
      <c r="L24" s="57">
        <v>87</v>
      </c>
    </row>
    <row r="25" spans="1:12" x14ac:dyDescent="0.3">
      <c r="A25" s="3" t="s">
        <v>106</v>
      </c>
      <c r="B25" s="14" t="s">
        <v>230</v>
      </c>
      <c r="C25" s="6" t="e">
        <f t="shared" ref="C25:C29" si="4">SUM(D25/1.2)</f>
        <v>#VALUE!</v>
      </c>
      <c r="D25" s="11" t="s">
        <v>112</v>
      </c>
      <c r="E25" s="6" t="e">
        <f t="shared" ref="E25:E29" si="5">SUM(C25*12.5%)</f>
        <v>#VALUE!</v>
      </c>
      <c r="F25" s="6" t="e">
        <f t="shared" ref="F25:F29" si="6">SUM(C25,E25)*20%</f>
        <v>#VALUE!</v>
      </c>
      <c r="G25" s="6" t="e">
        <f t="shared" ref="G25:G29" si="7">SUM(C25,E25:F25)</f>
        <v>#VALUE!</v>
      </c>
      <c r="H25" s="3" t="s">
        <v>50</v>
      </c>
      <c r="K25" s="60" t="s">
        <v>213</v>
      </c>
      <c r="L25" s="57">
        <v>93</v>
      </c>
    </row>
    <row r="26" spans="1:12" x14ac:dyDescent="0.3">
      <c r="A26" s="3" t="s">
        <v>107</v>
      </c>
      <c r="B26" s="14" t="s">
        <v>231</v>
      </c>
      <c r="C26" s="6" t="e">
        <f t="shared" si="4"/>
        <v>#VALUE!</v>
      </c>
      <c r="D26" s="11" t="s">
        <v>112</v>
      </c>
      <c r="E26" s="6" t="e">
        <f t="shared" si="5"/>
        <v>#VALUE!</v>
      </c>
      <c r="F26" s="6" t="e">
        <f t="shared" si="6"/>
        <v>#VALUE!</v>
      </c>
      <c r="G26" s="6" t="e">
        <f t="shared" si="7"/>
        <v>#VALUE!</v>
      </c>
      <c r="H26" s="3" t="s">
        <v>50</v>
      </c>
      <c r="K26" s="60" t="s">
        <v>214</v>
      </c>
      <c r="L26" s="57">
        <v>100</v>
      </c>
    </row>
    <row r="27" spans="1:12" x14ac:dyDescent="0.3">
      <c r="A27" s="3" t="s">
        <v>126</v>
      </c>
      <c r="B27" s="14" t="s">
        <v>232</v>
      </c>
      <c r="C27" s="6" t="e">
        <f t="shared" si="4"/>
        <v>#VALUE!</v>
      </c>
      <c r="D27" s="11" t="s">
        <v>112</v>
      </c>
      <c r="E27" s="6" t="e">
        <f t="shared" si="5"/>
        <v>#VALUE!</v>
      </c>
      <c r="F27" s="6" t="e">
        <f t="shared" si="6"/>
        <v>#VALUE!</v>
      </c>
      <c r="G27" s="6" t="e">
        <f t="shared" si="7"/>
        <v>#VALUE!</v>
      </c>
      <c r="H27" s="3" t="s">
        <v>50</v>
      </c>
      <c r="K27" s="60" t="s">
        <v>215</v>
      </c>
      <c r="L27" s="57">
        <v>106</v>
      </c>
    </row>
    <row r="28" spans="1:12" x14ac:dyDescent="0.3">
      <c r="A28" s="3" t="s">
        <v>127</v>
      </c>
      <c r="B28" s="14" t="s">
        <v>233</v>
      </c>
      <c r="C28" s="6" t="e">
        <f t="shared" si="4"/>
        <v>#VALUE!</v>
      </c>
      <c r="D28" s="11" t="s">
        <v>112</v>
      </c>
      <c r="E28" s="6" t="e">
        <f t="shared" si="5"/>
        <v>#VALUE!</v>
      </c>
      <c r="F28" s="6" t="e">
        <f t="shared" si="6"/>
        <v>#VALUE!</v>
      </c>
      <c r="G28" s="6" t="e">
        <f t="shared" si="7"/>
        <v>#VALUE!</v>
      </c>
      <c r="H28" s="3" t="s">
        <v>50</v>
      </c>
      <c r="K28" s="60" t="s">
        <v>216</v>
      </c>
      <c r="L28" s="57">
        <v>113</v>
      </c>
    </row>
    <row r="29" spans="1:12" x14ac:dyDescent="0.3">
      <c r="A29" s="3" t="s">
        <v>128</v>
      </c>
      <c r="B29" s="14" t="s">
        <v>234</v>
      </c>
      <c r="C29" s="6" t="e">
        <f t="shared" si="4"/>
        <v>#VALUE!</v>
      </c>
      <c r="D29" s="11" t="s">
        <v>112</v>
      </c>
      <c r="E29" s="6" t="e">
        <f t="shared" si="5"/>
        <v>#VALUE!</v>
      </c>
      <c r="F29" s="6" t="e">
        <f t="shared" si="6"/>
        <v>#VALUE!</v>
      </c>
      <c r="G29" s="6" t="e">
        <f t="shared" si="7"/>
        <v>#VALUE!</v>
      </c>
      <c r="H29" s="3" t="s">
        <v>50</v>
      </c>
      <c r="K29" s="60" t="s">
        <v>217</v>
      </c>
      <c r="L29" s="57">
        <v>132</v>
      </c>
    </row>
    <row r="30" spans="1:12" x14ac:dyDescent="0.3">
      <c r="A30" s="3" t="s">
        <v>129</v>
      </c>
      <c r="B30" s="14" t="s">
        <v>235</v>
      </c>
      <c r="C30" s="6" t="e">
        <f t="shared" si="0"/>
        <v>#VALUE!</v>
      </c>
      <c r="D30" s="11" t="s">
        <v>112</v>
      </c>
      <c r="E30" s="6" t="e">
        <f t="shared" si="1"/>
        <v>#VALUE!</v>
      </c>
      <c r="F30" s="6" t="e">
        <f t="shared" si="2"/>
        <v>#VALUE!</v>
      </c>
      <c r="G30" s="6" t="e">
        <f t="shared" si="3"/>
        <v>#VALUE!</v>
      </c>
      <c r="H30" s="3" t="s">
        <v>50</v>
      </c>
      <c r="K30" s="60" t="s">
        <v>218</v>
      </c>
      <c r="L30" s="57">
        <v>113</v>
      </c>
    </row>
    <row r="31" spans="1:12" x14ac:dyDescent="0.3">
      <c r="A31" s="3" t="s">
        <v>130</v>
      </c>
      <c r="B31" s="14" t="s">
        <v>236</v>
      </c>
      <c r="C31" s="6" t="e">
        <f t="shared" ref="C31:C32" si="8">SUM(D31/1.2)</f>
        <v>#VALUE!</v>
      </c>
      <c r="D31" s="11" t="s">
        <v>112</v>
      </c>
      <c r="E31" s="6" t="e">
        <f t="shared" ref="E31:E32" si="9">SUM(C31*12.5%)</f>
        <v>#VALUE!</v>
      </c>
      <c r="F31" s="6" t="e">
        <f t="shared" ref="F31:F32" si="10">SUM(C31,E31)*20%</f>
        <v>#VALUE!</v>
      </c>
      <c r="G31" s="6" t="e">
        <f t="shared" ref="G31:G32" si="11">SUM(C31,E31:F31)</f>
        <v>#VALUE!</v>
      </c>
      <c r="H31" s="3" t="s">
        <v>50</v>
      </c>
      <c r="K31" s="60" t="s">
        <v>149</v>
      </c>
      <c r="L31" s="57">
        <v>132</v>
      </c>
    </row>
    <row r="32" spans="1:12" x14ac:dyDescent="0.3">
      <c r="A32" s="3" t="s">
        <v>226</v>
      </c>
      <c r="B32" s="14" t="s">
        <v>237</v>
      </c>
      <c r="C32" s="6" t="e">
        <f t="shared" si="8"/>
        <v>#VALUE!</v>
      </c>
      <c r="D32" s="11" t="s">
        <v>112</v>
      </c>
      <c r="E32" s="6" t="e">
        <f t="shared" si="9"/>
        <v>#VALUE!</v>
      </c>
      <c r="F32" s="6" t="e">
        <f t="shared" si="10"/>
        <v>#VALUE!</v>
      </c>
      <c r="G32" s="6" t="e">
        <f t="shared" si="11"/>
        <v>#VALUE!</v>
      </c>
      <c r="H32" s="3" t="s">
        <v>50</v>
      </c>
      <c r="K32" s="60" t="s">
        <v>219</v>
      </c>
      <c r="L32" s="57">
        <v>238</v>
      </c>
    </row>
    <row r="33" spans="1:12" x14ac:dyDescent="0.3">
      <c r="A33" s="3" t="s">
        <v>227</v>
      </c>
      <c r="B33" s="14" t="s">
        <v>238</v>
      </c>
      <c r="C33" s="6" t="e">
        <f t="shared" si="0"/>
        <v>#VALUE!</v>
      </c>
      <c r="D33" s="11" t="s">
        <v>112</v>
      </c>
      <c r="E33" s="6" t="e">
        <f t="shared" si="1"/>
        <v>#VALUE!</v>
      </c>
      <c r="F33" s="6" t="e">
        <f t="shared" si="2"/>
        <v>#VALUE!</v>
      </c>
      <c r="G33" s="6" t="e">
        <f t="shared" si="3"/>
        <v>#VALUE!</v>
      </c>
      <c r="H33" s="3" t="s">
        <v>50</v>
      </c>
      <c r="K33" s="60" t="s">
        <v>195</v>
      </c>
      <c r="L33" s="57">
        <v>264</v>
      </c>
    </row>
    <row r="34" spans="1:12" x14ac:dyDescent="0.3">
      <c r="B34" s="15" t="s">
        <v>131</v>
      </c>
      <c r="K34" s="60" t="s">
        <v>220</v>
      </c>
      <c r="L34" s="57">
        <v>290</v>
      </c>
    </row>
    <row r="35" spans="1:12" x14ac:dyDescent="0.3">
      <c r="A35" s="3" t="s">
        <v>108</v>
      </c>
      <c r="B35" s="13" t="s">
        <v>239</v>
      </c>
      <c r="C35" s="6" t="e">
        <f t="shared" si="0"/>
        <v>#VALUE!</v>
      </c>
      <c r="D35" s="11" t="s">
        <v>112</v>
      </c>
      <c r="E35" s="6" t="e">
        <f t="shared" si="1"/>
        <v>#VALUE!</v>
      </c>
      <c r="F35" s="6" t="e">
        <f t="shared" si="2"/>
        <v>#VALUE!</v>
      </c>
      <c r="G35" s="6" t="e">
        <f t="shared" si="3"/>
        <v>#VALUE!</v>
      </c>
      <c r="H35" s="3" t="s">
        <v>50</v>
      </c>
      <c r="K35" s="60" t="s">
        <v>221</v>
      </c>
      <c r="L35" s="60"/>
    </row>
    <row r="36" spans="1:12" x14ac:dyDescent="0.3">
      <c r="A36" s="3" t="s">
        <v>109</v>
      </c>
      <c r="B36" s="13" t="s">
        <v>240</v>
      </c>
      <c r="C36" s="6" t="e">
        <f t="shared" si="0"/>
        <v>#VALUE!</v>
      </c>
      <c r="D36" s="11" t="s">
        <v>112</v>
      </c>
      <c r="E36" s="6" t="e">
        <f t="shared" si="1"/>
        <v>#VALUE!</v>
      </c>
      <c r="F36" s="6" t="e">
        <f t="shared" si="2"/>
        <v>#VALUE!</v>
      </c>
      <c r="G36" s="6" t="e">
        <f t="shared" si="3"/>
        <v>#VALUE!</v>
      </c>
      <c r="H36" s="3" t="s">
        <v>50</v>
      </c>
      <c r="K36" s="60"/>
      <c r="L36" s="57"/>
    </row>
    <row r="37" spans="1:12" x14ac:dyDescent="0.3">
      <c r="A37" s="3" t="s">
        <v>110</v>
      </c>
      <c r="B37" s="13" t="s">
        <v>241</v>
      </c>
      <c r="C37" s="6" t="e">
        <f t="shared" si="0"/>
        <v>#VALUE!</v>
      </c>
      <c r="D37" s="11" t="s">
        <v>112</v>
      </c>
      <c r="E37" s="6" t="e">
        <f t="shared" si="1"/>
        <v>#VALUE!</v>
      </c>
      <c r="F37" s="6" t="e">
        <f t="shared" si="2"/>
        <v>#VALUE!</v>
      </c>
      <c r="G37" s="6" t="e">
        <f t="shared" si="3"/>
        <v>#VALUE!</v>
      </c>
      <c r="H37" s="3" t="s">
        <v>50</v>
      </c>
      <c r="K37" s="60"/>
      <c r="L37" s="60"/>
    </row>
    <row r="38" spans="1:12" x14ac:dyDescent="0.3">
      <c r="A38" s="3" t="s">
        <v>111</v>
      </c>
      <c r="B38" s="13" t="s">
        <v>242</v>
      </c>
      <c r="C38" s="6" t="e">
        <f t="shared" si="0"/>
        <v>#VALUE!</v>
      </c>
      <c r="D38" s="11" t="s">
        <v>112</v>
      </c>
      <c r="E38" s="6" t="e">
        <f t="shared" si="1"/>
        <v>#VALUE!</v>
      </c>
      <c r="F38" s="6" t="e">
        <f t="shared" si="2"/>
        <v>#VALUE!</v>
      </c>
      <c r="G38" s="6" t="e">
        <f t="shared" si="3"/>
        <v>#VALUE!</v>
      </c>
      <c r="H38" s="3" t="s">
        <v>50</v>
      </c>
    </row>
    <row r="39" spans="1:12" x14ac:dyDescent="0.3">
      <c r="A39" s="3" t="s">
        <v>132</v>
      </c>
      <c r="B39" s="13" t="s">
        <v>244</v>
      </c>
      <c r="C39" s="6" t="e">
        <f t="shared" ref="C39" si="12">SUM(D39/1.2)</f>
        <v>#VALUE!</v>
      </c>
      <c r="D39" s="11" t="s">
        <v>112</v>
      </c>
      <c r="E39" s="6" t="e">
        <f t="shared" ref="E39" si="13">SUM(C39*12.5%)</f>
        <v>#VALUE!</v>
      </c>
      <c r="F39" s="6" t="e">
        <f t="shared" ref="F39" si="14">SUM(C39,E39)*20%</f>
        <v>#VALUE!</v>
      </c>
      <c r="G39" s="6" t="e">
        <f t="shared" ref="G39" si="15">SUM(C39,E39:F39)</f>
        <v>#VALUE!</v>
      </c>
      <c r="H39" s="3" t="s">
        <v>50</v>
      </c>
    </row>
    <row r="40" spans="1:12" x14ac:dyDescent="0.3">
      <c r="A40" s="3" t="s">
        <v>133</v>
      </c>
      <c r="B40" s="13" t="s">
        <v>243</v>
      </c>
      <c r="C40" s="6" t="e">
        <f t="shared" si="0"/>
        <v>#VALUE!</v>
      </c>
      <c r="D40" s="11" t="s">
        <v>112</v>
      </c>
      <c r="E40" s="6" t="e">
        <f>SUM(C40*12.5%)</f>
        <v>#VALUE!</v>
      </c>
      <c r="F40" s="6" t="e">
        <f t="shared" si="2"/>
        <v>#VALUE!</v>
      </c>
      <c r="G40" s="6" t="e">
        <f t="shared" si="3"/>
        <v>#VALUE!</v>
      </c>
      <c r="H40" s="3" t="s">
        <v>50</v>
      </c>
    </row>
    <row r="41" spans="1:12" x14ac:dyDescent="0.3">
      <c r="A41" s="3" t="s">
        <v>134</v>
      </c>
      <c r="B41" s="13" t="s">
        <v>245</v>
      </c>
      <c r="C41" s="6" t="e">
        <f t="shared" ref="C41" si="16">SUM(D41/1.2)</f>
        <v>#VALUE!</v>
      </c>
      <c r="D41" s="11" t="s">
        <v>112</v>
      </c>
      <c r="E41" s="6" t="e">
        <f>SUM(C41*12.5%)</f>
        <v>#VALUE!</v>
      </c>
      <c r="F41" s="6" t="e">
        <f t="shared" ref="F41:F42" si="17">SUM(C41,E41)*20%</f>
        <v>#VALUE!</v>
      </c>
      <c r="G41" s="6" t="e">
        <f t="shared" ref="G41:G42" si="18">SUM(C41,E41:F41)</f>
        <v>#VALUE!</v>
      </c>
      <c r="H41" s="3" t="s">
        <v>50</v>
      </c>
    </row>
    <row r="42" spans="1:12" x14ac:dyDescent="0.3">
      <c r="A42" s="3" t="s">
        <v>135</v>
      </c>
      <c r="B42" s="13" t="s">
        <v>246</v>
      </c>
      <c r="C42" s="6" t="e">
        <f t="shared" ref="C42" si="19">SUM(D42/1.2)</f>
        <v>#VALUE!</v>
      </c>
      <c r="D42" s="11" t="s">
        <v>112</v>
      </c>
      <c r="E42" s="6" t="e">
        <f t="shared" ref="E42" si="20">SUM(C42*12.5%)</f>
        <v>#VALUE!</v>
      </c>
      <c r="F42" s="6" t="e">
        <f t="shared" si="17"/>
        <v>#VALUE!</v>
      </c>
      <c r="G42" s="6" t="e">
        <f t="shared" si="18"/>
        <v>#VALUE!</v>
      </c>
      <c r="H42" s="3" t="s">
        <v>50</v>
      </c>
    </row>
    <row r="43" spans="1:12" x14ac:dyDescent="0.3">
      <c r="A43" s="3" t="s">
        <v>136</v>
      </c>
      <c r="B43" s="13" t="s">
        <v>247</v>
      </c>
      <c r="C43" s="6" t="e">
        <f t="shared" ref="C43:C48" si="21">SUM(D43/1.2)</f>
        <v>#VALUE!</v>
      </c>
      <c r="D43" s="11" t="s">
        <v>112</v>
      </c>
      <c r="E43" s="6" t="e">
        <f t="shared" ref="E43:E48" si="22">SUM(C43*12.5%)</f>
        <v>#VALUE!</v>
      </c>
      <c r="F43" s="6" t="e">
        <f t="shared" ref="F43:F48" si="23">SUM(C43,E43)*20%</f>
        <v>#VALUE!</v>
      </c>
      <c r="G43" s="6" t="e">
        <f t="shared" ref="G43:G48" si="24">SUM(C43,E43:F43)</f>
        <v>#VALUE!</v>
      </c>
      <c r="H43" s="3" t="s">
        <v>50</v>
      </c>
    </row>
    <row r="44" spans="1:12" x14ac:dyDescent="0.3">
      <c r="A44" s="3" t="s">
        <v>137</v>
      </c>
      <c r="B44" s="13" t="s">
        <v>249</v>
      </c>
      <c r="C44" s="6" t="e">
        <f t="shared" ref="C44" si="25">SUM(D44/1.2)</f>
        <v>#VALUE!</v>
      </c>
      <c r="D44" s="11" t="s">
        <v>112</v>
      </c>
      <c r="E44" s="6" t="e">
        <f t="shared" ref="E44" si="26">SUM(C44*12.5%)</f>
        <v>#VALUE!</v>
      </c>
      <c r="F44" s="6" t="e">
        <f t="shared" ref="F44" si="27">SUM(C44,E44)*20%</f>
        <v>#VALUE!</v>
      </c>
      <c r="G44" s="6" t="e">
        <f t="shared" ref="G44" si="28">SUM(C44,E44:F44)</f>
        <v>#VALUE!</v>
      </c>
      <c r="H44" s="3" t="s">
        <v>50</v>
      </c>
    </row>
    <row r="45" spans="1:12" x14ac:dyDescent="0.3">
      <c r="A45" s="3" t="s">
        <v>248</v>
      </c>
      <c r="B45" s="13" t="s">
        <v>250</v>
      </c>
      <c r="C45" s="6" t="e">
        <f t="shared" si="21"/>
        <v>#VALUE!</v>
      </c>
      <c r="D45" s="11" t="s">
        <v>112</v>
      </c>
      <c r="E45" s="6" t="e">
        <f t="shared" si="22"/>
        <v>#VALUE!</v>
      </c>
      <c r="F45" s="6" t="e">
        <f t="shared" si="23"/>
        <v>#VALUE!</v>
      </c>
      <c r="G45" s="6" t="e">
        <f t="shared" si="24"/>
        <v>#VALUE!</v>
      </c>
      <c r="H45" s="3" t="s">
        <v>50</v>
      </c>
    </row>
    <row r="46" spans="1:12" x14ac:dyDescent="0.3">
      <c r="B46" s="12" t="s">
        <v>138</v>
      </c>
    </row>
    <row r="47" spans="1:12" x14ac:dyDescent="0.3">
      <c r="A47" s="3" t="s">
        <v>51</v>
      </c>
      <c r="B47" s="13" t="s">
        <v>251</v>
      </c>
      <c r="C47" s="6" t="e">
        <f t="shared" si="21"/>
        <v>#VALUE!</v>
      </c>
      <c r="D47" s="11" t="s">
        <v>112</v>
      </c>
      <c r="E47" s="6" t="e">
        <f t="shared" si="22"/>
        <v>#VALUE!</v>
      </c>
      <c r="F47" s="6" t="e">
        <f t="shared" si="23"/>
        <v>#VALUE!</v>
      </c>
      <c r="G47" s="6" t="e">
        <f t="shared" si="24"/>
        <v>#VALUE!</v>
      </c>
      <c r="H47" s="3" t="s">
        <v>50</v>
      </c>
    </row>
    <row r="48" spans="1:12" x14ac:dyDescent="0.3">
      <c r="A48" s="3" t="s">
        <v>52</v>
      </c>
      <c r="B48" s="16" t="s">
        <v>252</v>
      </c>
      <c r="C48" s="6" t="e">
        <f t="shared" si="21"/>
        <v>#VALUE!</v>
      </c>
      <c r="D48" s="11" t="s">
        <v>112</v>
      </c>
      <c r="E48" s="6" t="e">
        <f t="shared" si="22"/>
        <v>#VALUE!</v>
      </c>
      <c r="F48" s="6" t="e">
        <f t="shared" si="23"/>
        <v>#VALUE!</v>
      </c>
      <c r="G48" s="6" t="e">
        <f t="shared" si="24"/>
        <v>#VALUE!</v>
      </c>
      <c r="H48" s="3" t="s">
        <v>50</v>
      </c>
    </row>
    <row r="49" spans="1:8" x14ac:dyDescent="0.3">
      <c r="A49" s="17" t="s">
        <v>53</v>
      </c>
      <c r="B49" s="13" t="s">
        <v>253</v>
      </c>
      <c r="C49" s="6" t="e">
        <f t="shared" ref="C49" si="29">SUM(D49/1.2)</f>
        <v>#VALUE!</v>
      </c>
      <c r="D49" s="11" t="s">
        <v>112</v>
      </c>
      <c r="E49" s="6" t="e">
        <f t="shared" ref="E49" si="30">SUM(C49*12.5%)</f>
        <v>#VALUE!</v>
      </c>
      <c r="F49" s="6" t="e">
        <f t="shared" ref="F49" si="31">SUM(C49,E49)*20%</f>
        <v>#VALUE!</v>
      </c>
      <c r="G49" s="6" t="e">
        <f t="shared" ref="G49" si="32">SUM(C49,E49:F49)</f>
        <v>#VALUE!</v>
      </c>
      <c r="H49" s="3" t="s">
        <v>50</v>
      </c>
    </row>
    <row r="50" spans="1:8" x14ac:dyDescent="0.3">
      <c r="A50" s="17"/>
      <c r="B50" s="13"/>
      <c r="C50" s="18"/>
      <c r="D50" s="18"/>
      <c r="E50" s="18"/>
      <c r="F50" s="18"/>
      <c r="G50" s="18"/>
      <c r="H50" s="17"/>
    </row>
    <row r="51" spans="1:8" x14ac:dyDescent="0.3">
      <c r="B51" s="9" t="s">
        <v>55</v>
      </c>
      <c r="C51" s="60" t="s">
        <v>56</v>
      </c>
      <c r="D51" s="60" t="s">
        <v>65</v>
      </c>
      <c r="E51" s="60" t="s">
        <v>57</v>
      </c>
      <c r="F51" s="60" t="s">
        <v>58</v>
      </c>
      <c r="G51" s="60" t="s">
        <v>59</v>
      </c>
      <c r="H51" s="60" t="s">
        <v>60</v>
      </c>
    </row>
    <row r="52" spans="1:8" x14ac:dyDescent="0.3">
      <c r="B52" s="10" t="s">
        <v>152</v>
      </c>
      <c r="C52" s="38">
        <f t="shared" ref="C52:C75" si="33">SUM(D52/1.2)</f>
        <v>45.833333333333336</v>
      </c>
      <c r="D52" s="61">
        <v>55</v>
      </c>
      <c r="E52" s="38">
        <f t="shared" ref="E52:E56" si="34">SUM(C52*12.5%)</f>
        <v>5.729166666666667</v>
      </c>
      <c r="F52" s="38">
        <f t="shared" ref="F52:F56" si="35">SUM(C52,E52)*20%</f>
        <v>10.3125</v>
      </c>
      <c r="G52" s="38">
        <f t="shared" ref="G52:G56" si="36">SUM(C52,E52:F52)</f>
        <v>61.875</v>
      </c>
      <c r="H52" s="60" t="s">
        <v>61</v>
      </c>
    </row>
    <row r="53" spans="1:8" x14ac:dyDescent="0.3">
      <c r="B53" s="10" t="s">
        <v>153</v>
      </c>
      <c r="C53" s="38">
        <f t="shared" si="33"/>
        <v>61.666666666666671</v>
      </c>
      <c r="D53" s="61">
        <v>74</v>
      </c>
      <c r="E53" s="38">
        <f t="shared" si="34"/>
        <v>7.7083333333333339</v>
      </c>
      <c r="F53" s="38">
        <f t="shared" si="35"/>
        <v>13.875</v>
      </c>
      <c r="G53" s="38">
        <f t="shared" si="36"/>
        <v>83.25</v>
      </c>
      <c r="H53" s="60" t="s">
        <v>61</v>
      </c>
    </row>
    <row r="54" spans="1:8" x14ac:dyDescent="0.3">
      <c r="B54" s="60" t="s">
        <v>154</v>
      </c>
      <c r="C54" s="38">
        <f t="shared" si="33"/>
        <v>34.166666666666671</v>
      </c>
      <c r="D54" s="61">
        <v>41</v>
      </c>
      <c r="E54" s="38">
        <f t="shared" si="34"/>
        <v>4.2708333333333339</v>
      </c>
      <c r="F54" s="38">
        <f t="shared" si="35"/>
        <v>7.6875000000000018</v>
      </c>
      <c r="G54" s="38">
        <f t="shared" si="36"/>
        <v>46.125000000000007</v>
      </c>
      <c r="H54" s="60" t="s">
        <v>61</v>
      </c>
    </row>
    <row r="55" spans="1:8" x14ac:dyDescent="0.3">
      <c r="B55" s="10" t="s">
        <v>155</v>
      </c>
      <c r="C55" s="38">
        <f t="shared" si="33"/>
        <v>34.166666666666671</v>
      </c>
      <c r="D55" s="61">
        <v>41</v>
      </c>
      <c r="E55" s="38">
        <f t="shared" si="34"/>
        <v>4.2708333333333339</v>
      </c>
      <c r="F55" s="38">
        <f t="shared" si="35"/>
        <v>7.6875000000000018</v>
      </c>
      <c r="G55" s="38">
        <f t="shared" si="36"/>
        <v>46.125000000000007</v>
      </c>
      <c r="H55" s="60" t="s">
        <v>61</v>
      </c>
    </row>
    <row r="56" spans="1:8" x14ac:dyDescent="0.3">
      <c r="B56" s="10" t="s">
        <v>156</v>
      </c>
      <c r="C56" s="38">
        <f t="shared" si="33"/>
        <v>46.666666666666671</v>
      </c>
      <c r="D56" s="61">
        <v>56</v>
      </c>
      <c r="E56" s="38">
        <f t="shared" si="34"/>
        <v>5.8333333333333339</v>
      </c>
      <c r="F56" s="38">
        <f t="shared" si="35"/>
        <v>10.500000000000002</v>
      </c>
      <c r="G56" s="38">
        <f t="shared" si="36"/>
        <v>63.000000000000007</v>
      </c>
      <c r="H56" s="60" t="s">
        <v>61</v>
      </c>
    </row>
    <row r="57" spans="1:8" x14ac:dyDescent="0.3">
      <c r="B57" s="9" t="s">
        <v>62</v>
      </c>
      <c r="C57" s="60"/>
      <c r="D57" s="60"/>
      <c r="E57" s="60"/>
      <c r="F57" s="60"/>
      <c r="G57" s="60"/>
      <c r="H57" s="60"/>
    </row>
    <row r="58" spans="1:8" x14ac:dyDescent="0.3">
      <c r="B58" s="10" t="s">
        <v>157</v>
      </c>
      <c r="C58" s="38">
        <f t="shared" si="33"/>
        <v>25</v>
      </c>
      <c r="D58" s="61">
        <v>30</v>
      </c>
      <c r="E58" s="38">
        <f t="shared" ref="E58:E75" si="37">SUM(C58*12.5%)</f>
        <v>3.125</v>
      </c>
      <c r="F58" s="38">
        <f t="shared" ref="F58:F75" si="38">SUM(C58,E58)*20%</f>
        <v>5.625</v>
      </c>
      <c r="G58" s="38">
        <f t="shared" ref="G58:G75" si="39">SUM(C58,E58:F58)</f>
        <v>33.75</v>
      </c>
      <c r="H58" s="60" t="s">
        <v>61</v>
      </c>
    </row>
    <row r="59" spans="1:8" x14ac:dyDescent="0.3">
      <c r="B59" s="10" t="s">
        <v>197</v>
      </c>
      <c r="C59" s="38">
        <f t="shared" si="33"/>
        <v>35.833333333333336</v>
      </c>
      <c r="D59" s="61">
        <v>43</v>
      </c>
      <c r="E59" s="38">
        <f t="shared" si="37"/>
        <v>4.479166666666667</v>
      </c>
      <c r="F59" s="38">
        <f t="shared" si="38"/>
        <v>8.0625</v>
      </c>
      <c r="G59" s="38">
        <f t="shared" si="39"/>
        <v>48.375</v>
      </c>
      <c r="H59" s="60" t="s">
        <v>61</v>
      </c>
    </row>
    <row r="60" spans="1:8" x14ac:dyDescent="0.3">
      <c r="B60" s="10" t="s">
        <v>158</v>
      </c>
      <c r="C60" s="38">
        <f t="shared" si="33"/>
        <v>38.333333333333336</v>
      </c>
      <c r="D60" s="61">
        <v>46</v>
      </c>
      <c r="E60" s="38">
        <f t="shared" si="37"/>
        <v>4.791666666666667</v>
      </c>
      <c r="F60" s="38">
        <f t="shared" si="38"/>
        <v>8.625</v>
      </c>
      <c r="G60" s="38">
        <f t="shared" si="39"/>
        <v>51.75</v>
      </c>
      <c r="H60" s="60" t="s">
        <v>61</v>
      </c>
    </row>
    <row r="61" spans="1:8" x14ac:dyDescent="0.3">
      <c r="B61" s="10" t="s">
        <v>159</v>
      </c>
      <c r="C61" s="38">
        <f t="shared" si="33"/>
        <v>24.166666666666668</v>
      </c>
      <c r="D61" s="61">
        <v>29</v>
      </c>
      <c r="E61" s="38">
        <f t="shared" si="37"/>
        <v>3.0208333333333335</v>
      </c>
      <c r="F61" s="38">
        <f t="shared" si="38"/>
        <v>5.4375</v>
      </c>
      <c r="G61" s="38">
        <f t="shared" si="39"/>
        <v>32.625</v>
      </c>
      <c r="H61" s="60" t="s">
        <v>61</v>
      </c>
    </row>
    <row r="62" spans="1:8" x14ac:dyDescent="0.3">
      <c r="B62" s="10" t="s">
        <v>160</v>
      </c>
      <c r="C62" s="38">
        <f t="shared" si="33"/>
        <v>27.5</v>
      </c>
      <c r="D62" s="61">
        <v>33</v>
      </c>
      <c r="E62" s="38">
        <f t="shared" si="37"/>
        <v>3.4375</v>
      </c>
      <c r="F62" s="38">
        <f t="shared" si="38"/>
        <v>6.1875</v>
      </c>
      <c r="G62" s="38">
        <f t="shared" si="39"/>
        <v>37.125</v>
      </c>
      <c r="H62" s="60" t="s">
        <v>61</v>
      </c>
    </row>
    <row r="63" spans="1:8" x14ac:dyDescent="0.3">
      <c r="B63" s="10" t="s">
        <v>161</v>
      </c>
      <c r="C63" s="38">
        <f t="shared" si="33"/>
        <v>33.333333333333336</v>
      </c>
      <c r="D63" s="61">
        <v>40</v>
      </c>
      <c r="E63" s="38">
        <f t="shared" si="37"/>
        <v>4.166666666666667</v>
      </c>
      <c r="F63" s="38">
        <f t="shared" si="38"/>
        <v>7.5</v>
      </c>
      <c r="G63" s="38">
        <f t="shared" si="39"/>
        <v>45</v>
      </c>
      <c r="H63" s="60" t="s">
        <v>61</v>
      </c>
    </row>
    <row r="64" spans="1:8" x14ac:dyDescent="0.3">
      <c r="B64" s="10" t="s">
        <v>162</v>
      </c>
      <c r="C64" s="38">
        <f t="shared" si="33"/>
        <v>31.666666666666668</v>
      </c>
      <c r="D64" s="61">
        <v>38</v>
      </c>
      <c r="E64" s="38">
        <f t="shared" si="37"/>
        <v>3.9583333333333335</v>
      </c>
      <c r="F64" s="38">
        <f t="shared" si="38"/>
        <v>7.125</v>
      </c>
      <c r="G64" s="38">
        <f t="shared" si="39"/>
        <v>42.75</v>
      </c>
      <c r="H64" s="60" t="s">
        <v>61</v>
      </c>
    </row>
    <row r="65" spans="2:8" x14ac:dyDescent="0.3">
      <c r="B65" s="10" t="s">
        <v>163</v>
      </c>
      <c r="C65" s="38">
        <f t="shared" si="33"/>
        <v>30</v>
      </c>
      <c r="D65" s="61">
        <v>36</v>
      </c>
      <c r="E65" s="38">
        <f t="shared" si="37"/>
        <v>3.75</v>
      </c>
      <c r="F65" s="38">
        <f t="shared" si="38"/>
        <v>6.75</v>
      </c>
      <c r="G65" s="38">
        <f t="shared" si="39"/>
        <v>40.5</v>
      </c>
      <c r="H65" s="60" t="s">
        <v>61</v>
      </c>
    </row>
    <row r="66" spans="2:8" x14ac:dyDescent="0.3">
      <c r="B66" s="10" t="s">
        <v>164</v>
      </c>
      <c r="C66" s="38">
        <f t="shared" si="33"/>
        <v>32.5</v>
      </c>
      <c r="D66" s="61">
        <v>39</v>
      </c>
      <c r="E66" s="38">
        <f t="shared" si="37"/>
        <v>4.0625</v>
      </c>
      <c r="F66" s="38">
        <f t="shared" si="38"/>
        <v>7.3125</v>
      </c>
      <c r="G66" s="38">
        <f t="shared" si="39"/>
        <v>43.875</v>
      </c>
      <c r="H66" s="60" t="s">
        <v>61</v>
      </c>
    </row>
    <row r="67" spans="2:8" x14ac:dyDescent="0.3">
      <c r="B67" s="10" t="s">
        <v>165</v>
      </c>
      <c r="C67" s="38">
        <f t="shared" si="33"/>
        <v>35.833333333333336</v>
      </c>
      <c r="D67" s="61">
        <v>43</v>
      </c>
      <c r="E67" s="38">
        <f t="shared" si="37"/>
        <v>4.479166666666667</v>
      </c>
      <c r="F67" s="38">
        <f t="shared" si="38"/>
        <v>8.0625</v>
      </c>
      <c r="G67" s="38">
        <f t="shared" si="39"/>
        <v>48.375</v>
      </c>
      <c r="H67" s="60" t="s">
        <v>61</v>
      </c>
    </row>
    <row r="68" spans="2:8" x14ac:dyDescent="0.3">
      <c r="B68" s="10" t="s">
        <v>222</v>
      </c>
      <c r="C68" s="38">
        <f t="shared" si="33"/>
        <v>28.333333333333336</v>
      </c>
      <c r="D68" s="61">
        <v>34</v>
      </c>
      <c r="E68" s="38">
        <f t="shared" si="37"/>
        <v>3.541666666666667</v>
      </c>
      <c r="F68" s="38">
        <f t="shared" si="38"/>
        <v>6.3750000000000009</v>
      </c>
      <c r="G68" s="38">
        <f t="shared" si="39"/>
        <v>38.250000000000007</v>
      </c>
      <c r="H68" s="60" t="s">
        <v>61</v>
      </c>
    </row>
    <row r="69" spans="2:8" x14ac:dyDescent="0.3">
      <c r="B69" s="10" t="s">
        <v>166</v>
      </c>
      <c r="C69" s="38">
        <f t="shared" si="33"/>
        <v>25</v>
      </c>
      <c r="D69" s="61">
        <v>30</v>
      </c>
      <c r="E69" s="38">
        <f t="shared" si="37"/>
        <v>3.125</v>
      </c>
      <c r="F69" s="38">
        <f t="shared" si="38"/>
        <v>5.625</v>
      </c>
      <c r="G69" s="38">
        <f t="shared" si="39"/>
        <v>33.75</v>
      </c>
      <c r="H69" s="60" t="s">
        <v>61</v>
      </c>
    </row>
    <row r="70" spans="2:8" x14ac:dyDescent="0.3">
      <c r="B70" s="10" t="s">
        <v>167</v>
      </c>
      <c r="C70" s="38">
        <f t="shared" si="33"/>
        <v>30</v>
      </c>
      <c r="D70" s="61">
        <v>36</v>
      </c>
      <c r="E70" s="38">
        <f t="shared" si="37"/>
        <v>3.75</v>
      </c>
      <c r="F70" s="38">
        <f t="shared" si="38"/>
        <v>6.75</v>
      </c>
      <c r="G70" s="38">
        <f t="shared" si="39"/>
        <v>40.5</v>
      </c>
      <c r="H70" s="60" t="s">
        <v>61</v>
      </c>
    </row>
    <row r="71" spans="2:8" x14ac:dyDescent="0.3">
      <c r="B71" s="10" t="s">
        <v>168</v>
      </c>
      <c r="C71" s="38">
        <f t="shared" si="33"/>
        <v>23.333333333333336</v>
      </c>
      <c r="D71" s="61">
        <v>28</v>
      </c>
      <c r="E71" s="38">
        <f t="shared" si="37"/>
        <v>2.916666666666667</v>
      </c>
      <c r="F71" s="38">
        <f t="shared" si="38"/>
        <v>5.2500000000000009</v>
      </c>
      <c r="G71" s="38">
        <f t="shared" si="39"/>
        <v>31.500000000000004</v>
      </c>
      <c r="H71" s="60" t="s">
        <v>61</v>
      </c>
    </row>
    <row r="72" spans="2:8" x14ac:dyDescent="0.3">
      <c r="B72" s="10" t="s">
        <v>169</v>
      </c>
      <c r="C72" s="38">
        <f t="shared" si="33"/>
        <v>29.166666666666668</v>
      </c>
      <c r="D72" s="61">
        <v>35</v>
      </c>
      <c r="E72" s="38">
        <f t="shared" si="37"/>
        <v>3.6458333333333335</v>
      </c>
      <c r="F72" s="38">
        <f t="shared" si="38"/>
        <v>6.5625</v>
      </c>
      <c r="G72" s="38">
        <f t="shared" si="39"/>
        <v>39.375</v>
      </c>
      <c r="H72" s="60" t="s">
        <v>61</v>
      </c>
    </row>
    <row r="73" spans="2:8" x14ac:dyDescent="0.3">
      <c r="B73" s="10" t="s">
        <v>170</v>
      </c>
      <c r="C73" s="38">
        <f t="shared" si="33"/>
        <v>23.333333333333336</v>
      </c>
      <c r="D73" s="61">
        <v>28</v>
      </c>
      <c r="E73" s="38">
        <f t="shared" si="37"/>
        <v>2.916666666666667</v>
      </c>
      <c r="F73" s="38">
        <f t="shared" si="38"/>
        <v>5.2500000000000009</v>
      </c>
      <c r="G73" s="38">
        <f t="shared" si="39"/>
        <v>31.500000000000004</v>
      </c>
      <c r="H73" s="60" t="s">
        <v>61</v>
      </c>
    </row>
    <row r="74" spans="2:8" x14ac:dyDescent="0.3">
      <c r="B74" s="10" t="s">
        <v>171</v>
      </c>
      <c r="C74" s="38">
        <f t="shared" si="33"/>
        <v>33.333333333333336</v>
      </c>
      <c r="D74" s="61">
        <v>40</v>
      </c>
      <c r="E74" s="38">
        <f t="shared" si="37"/>
        <v>4.166666666666667</v>
      </c>
      <c r="F74" s="38">
        <f t="shared" si="38"/>
        <v>7.5</v>
      </c>
      <c r="G74" s="38">
        <f t="shared" si="39"/>
        <v>45</v>
      </c>
      <c r="H74" s="60" t="s">
        <v>61</v>
      </c>
    </row>
    <row r="75" spans="2:8" x14ac:dyDescent="0.3">
      <c r="B75" s="10" t="s">
        <v>172</v>
      </c>
      <c r="C75" s="38">
        <f t="shared" si="33"/>
        <v>41.666666666666671</v>
      </c>
      <c r="D75" s="61">
        <v>50</v>
      </c>
      <c r="E75" s="38">
        <f t="shared" si="37"/>
        <v>5.2083333333333339</v>
      </c>
      <c r="F75" s="38">
        <f t="shared" si="38"/>
        <v>9.3750000000000018</v>
      </c>
      <c r="G75" s="38">
        <f t="shared" si="39"/>
        <v>56.250000000000007</v>
      </c>
      <c r="H75" s="60" t="s">
        <v>61</v>
      </c>
    </row>
    <row r="76" spans="2:8" x14ac:dyDescent="0.3">
      <c r="B76" s="47" t="s">
        <v>80</v>
      </c>
      <c r="C76" s="60"/>
      <c r="D76" s="60"/>
      <c r="E76" s="60"/>
      <c r="F76" s="60"/>
      <c r="G76" s="60"/>
      <c r="H76" s="60"/>
    </row>
    <row r="77" spans="2:8" x14ac:dyDescent="0.3">
      <c r="B77" s="60" t="s">
        <v>173</v>
      </c>
      <c r="C77" s="38">
        <f t="shared" ref="C77:C79" si="40">SUM(D77/1.2)</f>
        <v>23.333333333333336</v>
      </c>
      <c r="D77" s="61">
        <v>28</v>
      </c>
      <c r="E77" s="38">
        <f t="shared" ref="E77:E79" si="41">SUM(C77*12.5%)</f>
        <v>2.916666666666667</v>
      </c>
      <c r="F77" s="38">
        <f t="shared" ref="F77:F79" si="42">SUM(C77,E77)*20%</f>
        <v>5.2500000000000009</v>
      </c>
      <c r="G77" s="38">
        <f t="shared" ref="G77:G79" si="43">SUM(C77,E77:F77)</f>
        <v>31.500000000000004</v>
      </c>
      <c r="H77" s="60" t="s">
        <v>61</v>
      </c>
    </row>
    <row r="78" spans="2:8" x14ac:dyDescent="0.3">
      <c r="B78" s="60" t="s">
        <v>174</v>
      </c>
      <c r="C78" s="38">
        <f t="shared" si="40"/>
        <v>20.833333333333336</v>
      </c>
      <c r="D78" s="61">
        <v>25</v>
      </c>
      <c r="E78" s="38">
        <f t="shared" si="41"/>
        <v>2.604166666666667</v>
      </c>
      <c r="F78" s="38">
        <f t="shared" si="42"/>
        <v>4.6875000000000009</v>
      </c>
      <c r="G78" s="38">
        <f t="shared" si="43"/>
        <v>28.125000000000004</v>
      </c>
      <c r="H78" s="60" t="s">
        <v>61</v>
      </c>
    </row>
    <row r="79" spans="2:8" x14ac:dyDescent="0.3">
      <c r="B79" s="60" t="s">
        <v>223</v>
      </c>
      <c r="C79" s="38">
        <f t="shared" si="40"/>
        <v>33.333333333333336</v>
      </c>
      <c r="D79" s="61">
        <v>40</v>
      </c>
      <c r="E79" s="38">
        <f t="shared" si="41"/>
        <v>4.166666666666667</v>
      </c>
      <c r="F79" s="38">
        <f t="shared" si="42"/>
        <v>7.5</v>
      </c>
      <c r="G79" s="38">
        <f t="shared" si="43"/>
        <v>45</v>
      </c>
      <c r="H79" s="60" t="s">
        <v>61</v>
      </c>
    </row>
    <row r="80" spans="2:8" x14ac:dyDescent="0.3">
      <c r="B80" s="47" t="s">
        <v>63</v>
      </c>
      <c r="C80" s="60"/>
      <c r="D80" s="60"/>
      <c r="E80" s="60"/>
      <c r="F80" s="60"/>
      <c r="G80" s="60"/>
      <c r="H80" s="60"/>
    </row>
    <row r="81" spans="2:8" x14ac:dyDescent="0.3">
      <c r="B81" s="10" t="s">
        <v>175</v>
      </c>
      <c r="C81" s="38">
        <f t="shared" ref="C81:C94" si="44">SUM(D81/1.2)</f>
        <v>25</v>
      </c>
      <c r="D81" s="61">
        <v>30</v>
      </c>
      <c r="E81" s="38">
        <f t="shared" ref="E81:E94" si="45">SUM(C81*12.5%)</f>
        <v>3.125</v>
      </c>
      <c r="F81" s="38">
        <f t="shared" ref="F81:F94" si="46">SUM(C81,E81)*20%</f>
        <v>5.625</v>
      </c>
      <c r="G81" s="38">
        <f t="shared" ref="G81:G94" si="47">SUM(C81,E81:F81)</f>
        <v>33.75</v>
      </c>
      <c r="H81" s="60" t="s">
        <v>61</v>
      </c>
    </row>
    <row r="82" spans="2:8" x14ac:dyDescent="0.3">
      <c r="B82" s="10" t="s">
        <v>176</v>
      </c>
      <c r="C82" s="38">
        <f t="shared" si="44"/>
        <v>34.166666666666671</v>
      </c>
      <c r="D82" s="61">
        <v>41</v>
      </c>
      <c r="E82" s="38">
        <f t="shared" si="45"/>
        <v>4.2708333333333339</v>
      </c>
      <c r="F82" s="38">
        <f t="shared" si="46"/>
        <v>7.6875000000000018</v>
      </c>
      <c r="G82" s="38">
        <f t="shared" si="47"/>
        <v>46.125000000000007</v>
      </c>
      <c r="H82" s="60" t="s">
        <v>61</v>
      </c>
    </row>
    <row r="83" spans="2:8" x14ac:dyDescent="0.3">
      <c r="B83" s="60" t="s">
        <v>177</v>
      </c>
      <c r="C83" s="38">
        <f t="shared" si="44"/>
        <v>28.333333333333336</v>
      </c>
      <c r="D83" s="61">
        <v>34</v>
      </c>
      <c r="E83" s="38">
        <f t="shared" si="45"/>
        <v>3.541666666666667</v>
      </c>
      <c r="F83" s="38">
        <f t="shared" si="46"/>
        <v>6.3750000000000009</v>
      </c>
      <c r="G83" s="38">
        <f t="shared" si="47"/>
        <v>38.250000000000007</v>
      </c>
      <c r="H83" s="60" t="s">
        <v>61</v>
      </c>
    </row>
    <row r="84" spans="2:8" x14ac:dyDescent="0.3">
      <c r="B84" s="60" t="s">
        <v>178</v>
      </c>
      <c r="C84" s="38">
        <f t="shared" si="44"/>
        <v>29.166666666666668</v>
      </c>
      <c r="D84" s="61">
        <v>35</v>
      </c>
      <c r="E84" s="38">
        <f t="shared" si="45"/>
        <v>3.6458333333333335</v>
      </c>
      <c r="F84" s="38">
        <f t="shared" si="46"/>
        <v>6.5625</v>
      </c>
      <c r="G84" s="38">
        <f t="shared" si="47"/>
        <v>39.375</v>
      </c>
      <c r="H84" s="60" t="s">
        <v>61</v>
      </c>
    </row>
    <row r="85" spans="2:8" x14ac:dyDescent="0.3">
      <c r="B85" s="60" t="s">
        <v>179</v>
      </c>
      <c r="C85" s="38">
        <f t="shared" si="44"/>
        <v>24.166666666666668</v>
      </c>
      <c r="D85" s="61">
        <v>29</v>
      </c>
      <c r="E85" s="38">
        <f t="shared" si="45"/>
        <v>3.0208333333333335</v>
      </c>
      <c r="F85" s="38">
        <f t="shared" si="46"/>
        <v>5.4375</v>
      </c>
      <c r="G85" s="38">
        <f t="shared" si="47"/>
        <v>32.625</v>
      </c>
      <c r="H85" s="60" t="s">
        <v>61</v>
      </c>
    </row>
    <row r="86" spans="2:8" x14ac:dyDescent="0.3">
      <c r="B86" s="60" t="s">
        <v>180</v>
      </c>
      <c r="C86" s="38">
        <f t="shared" si="44"/>
        <v>36.666666666666671</v>
      </c>
      <c r="D86" s="61">
        <v>44</v>
      </c>
      <c r="E86" s="38">
        <f t="shared" si="45"/>
        <v>4.5833333333333339</v>
      </c>
      <c r="F86" s="38">
        <f t="shared" si="46"/>
        <v>8.2500000000000018</v>
      </c>
      <c r="G86" s="38">
        <f t="shared" si="47"/>
        <v>49.500000000000007</v>
      </c>
      <c r="H86" s="60" t="s">
        <v>61</v>
      </c>
    </row>
    <row r="87" spans="2:8" x14ac:dyDescent="0.3">
      <c r="B87" s="60" t="s">
        <v>181</v>
      </c>
      <c r="C87" s="38">
        <f t="shared" si="44"/>
        <v>23.333333333333336</v>
      </c>
      <c r="D87" s="61">
        <v>28</v>
      </c>
      <c r="E87" s="38">
        <f t="shared" si="45"/>
        <v>2.916666666666667</v>
      </c>
      <c r="F87" s="38">
        <f t="shared" si="46"/>
        <v>5.2500000000000009</v>
      </c>
      <c r="G87" s="38">
        <f t="shared" si="47"/>
        <v>31.500000000000004</v>
      </c>
      <c r="H87" s="60" t="s">
        <v>61</v>
      </c>
    </row>
    <row r="88" spans="2:8" x14ac:dyDescent="0.3">
      <c r="B88" s="60" t="s">
        <v>182</v>
      </c>
      <c r="C88" s="38">
        <f t="shared" si="44"/>
        <v>25</v>
      </c>
      <c r="D88" s="61">
        <v>30</v>
      </c>
      <c r="E88" s="38">
        <f t="shared" si="45"/>
        <v>3.125</v>
      </c>
      <c r="F88" s="38">
        <f t="shared" si="46"/>
        <v>5.625</v>
      </c>
      <c r="G88" s="38">
        <f t="shared" si="47"/>
        <v>33.75</v>
      </c>
      <c r="H88" s="60" t="s">
        <v>61</v>
      </c>
    </row>
    <row r="89" spans="2:8" x14ac:dyDescent="0.3">
      <c r="B89" s="60" t="s">
        <v>183</v>
      </c>
      <c r="C89" s="38">
        <f t="shared" si="44"/>
        <v>26.666666666666668</v>
      </c>
      <c r="D89" s="61">
        <v>32</v>
      </c>
      <c r="E89" s="38">
        <f t="shared" si="45"/>
        <v>3.3333333333333335</v>
      </c>
      <c r="F89" s="38">
        <f t="shared" si="46"/>
        <v>6</v>
      </c>
      <c r="G89" s="38">
        <f t="shared" si="47"/>
        <v>36</v>
      </c>
      <c r="H89" s="60" t="s">
        <v>61</v>
      </c>
    </row>
    <row r="90" spans="2:8" x14ac:dyDescent="0.3">
      <c r="B90" s="60" t="s">
        <v>194</v>
      </c>
      <c r="C90" s="38">
        <f t="shared" si="44"/>
        <v>36.666666666666671</v>
      </c>
      <c r="D90" s="61">
        <v>44</v>
      </c>
      <c r="E90" s="38">
        <f t="shared" si="45"/>
        <v>4.5833333333333339</v>
      </c>
      <c r="F90" s="38">
        <f t="shared" si="46"/>
        <v>8.2500000000000018</v>
      </c>
      <c r="G90" s="38">
        <f t="shared" si="47"/>
        <v>49.500000000000007</v>
      </c>
      <c r="H90" s="60" t="s">
        <v>61</v>
      </c>
    </row>
    <row r="91" spans="2:8" x14ac:dyDescent="0.3">
      <c r="B91" s="60" t="s">
        <v>184</v>
      </c>
      <c r="C91" s="38">
        <f t="shared" si="44"/>
        <v>29.166666666666668</v>
      </c>
      <c r="D91" s="61">
        <v>35</v>
      </c>
      <c r="E91" s="38">
        <f t="shared" si="45"/>
        <v>3.6458333333333335</v>
      </c>
      <c r="F91" s="38">
        <f t="shared" si="46"/>
        <v>6.5625</v>
      </c>
      <c r="G91" s="38">
        <f t="shared" si="47"/>
        <v>39.375</v>
      </c>
      <c r="H91" s="60" t="s">
        <v>61</v>
      </c>
    </row>
    <row r="92" spans="2:8" x14ac:dyDescent="0.3">
      <c r="B92" s="60" t="s">
        <v>185</v>
      </c>
      <c r="C92" s="38">
        <f t="shared" si="44"/>
        <v>35</v>
      </c>
      <c r="D92" s="61">
        <v>42</v>
      </c>
      <c r="E92" s="38">
        <f t="shared" si="45"/>
        <v>4.375</v>
      </c>
      <c r="F92" s="38">
        <f t="shared" si="46"/>
        <v>7.875</v>
      </c>
      <c r="G92" s="38">
        <f t="shared" si="47"/>
        <v>47.25</v>
      </c>
      <c r="H92" s="60" t="s">
        <v>61</v>
      </c>
    </row>
    <row r="93" spans="2:8" x14ac:dyDescent="0.3">
      <c r="B93" s="60" t="s">
        <v>186</v>
      </c>
      <c r="C93" s="38">
        <f t="shared" si="44"/>
        <v>36.666666666666671</v>
      </c>
      <c r="D93" s="61">
        <v>44</v>
      </c>
      <c r="E93" s="38">
        <f t="shared" si="45"/>
        <v>4.5833333333333339</v>
      </c>
      <c r="F93" s="38">
        <f t="shared" si="46"/>
        <v>8.2500000000000018</v>
      </c>
      <c r="G93" s="38">
        <f t="shared" si="47"/>
        <v>49.500000000000007</v>
      </c>
      <c r="H93" s="60" t="s">
        <v>61</v>
      </c>
    </row>
    <row r="94" spans="2:8" x14ac:dyDescent="0.3">
      <c r="B94" s="60" t="s">
        <v>187</v>
      </c>
      <c r="C94" s="38">
        <f t="shared" si="44"/>
        <v>40.833333333333336</v>
      </c>
      <c r="D94" s="61">
        <v>49</v>
      </c>
      <c r="E94" s="38">
        <f t="shared" si="45"/>
        <v>5.104166666666667</v>
      </c>
      <c r="F94" s="38">
        <f t="shared" si="46"/>
        <v>9.1875</v>
      </c>
      <c r="G94" s="38">
        <f t="shared" si="47"/>
        <v>55.125</v>
      </c>
      <c r="H94" s="60" t="s">
        <v>61</v>
      </c>
    </row>
    <row r="95" spans="2:8" x14ac:dyDescent="0.3">
      <c r="B95" s="4" t="s">
        <v>64</v>
      </c>
      <c r="C95" s="60"/>
      <c r="D95" s="60"/>
      <c r="E95" s="60"/>
      <c r="F95" s="60"/>
      <c r="G95" s="60"/>
      <c r="H95" s="60"/>
    </row>
    <row r="96" spans="2:8" x14ac:dyDescent="0.3">
      <c r="B96" s="5" t="s">
        <v>188</v>
      </c>
      <c r="C96" s="38">
        <f t="shared" ref="C96:C98" si="48">SUM(D96/1.2)</f>
        <v>50</v>
      </c>
      <c r="D96" s="61">
        <v>60</v>
      </c>
      <c r="E96" s="38">
        <f>SUM(C96*12.5%)</f>
        <v>6.25</v>
      </c>
      <c r="F96" s="38">
        <f t="shared" ref="F96:F98" si="49">SUM(C96,E96)*20%</f>
        <v>11.25</v>
      </c>
      <c r="G96" s="38">
        <f t="shared" ref="G96:G98" si="50">SUM(C96,E96:F96)</f>
        <v>67.5</v>
      </c>
      <c r="H96" s="60" t="s">
        <v>61</v>
      </c>
    </row>
    <row r="97" spans="2:8" x14ac:dyDescent="0.3">
      <c r="B97" s="5" t="s">
        <v>189</v>
      </c>
      <c r="C97" s="38">
        <f t="shared" si="48"/>
        <v>32.5</v>
      </c>
      <c r="D97" s="61">
        <v>39</v>
      </c>
      <c r="E97" s="38">
        <f>SUM(C97*12.5%)</f>
        <v>4.0625</v>
      </c>
      <c r="F97" s="38">
        <f t="shared" si="49"/>
        <v>7.3125</v>
      </c>
      <c r="G97" s="38">
        <f t="shared" si="50"/>
        <v>43.875</v>
      </c>
      <c r="H97" s="60" t="s">
        <v>61</v>
      </c>
    </row>
    <row r="98" spans="2:8" x14ac:dyDescent="0.3">
      <c r="B98" s="7" t="s">
        <v>198</v>
      </c>
      <c r="C98" s="38">
        <f t="shared" si="48"/>
        <v>27.5</v>
      </c>
      <c r="D98" s="61">
        <v>33</v>
      </c>
      <c r="E98" s="38">
        <f>SUM(C98*12.5%)</f>
        <v>3.4375</v>
      </c>
      <c r="F98" s="38">
        <f t="shared" si="49"/>
        <v>6.1875</v>
      </c>
      <c r="G98" s="38">
        <f t="shared" si="50"/>
        <v>37.125</v>
      </c>
      <c r="H98" s="60" t="s">
        <v>61</v>
      </c>
    </row>
    <row r="99" spans="2:8" x14ac:dyDescent="0.3">
      <c r="B99" s="59" t="s">
        <v>151</v>
      </c>
      <c r="C99" s="60"/>
      <c r="D99" s="60"/>
      <c r="E99" s="60"/>
      <c r="F99" s="60"/>
      <c r="G99" s="60"/>
      <c r="H99" s="60"/>
    </row>
    <row r="100" spans="2:8" x14ac:dyDescent="0.3">
      <c r="B100" s="10" t="s">
        <v>190</v>
      </c>
      <c r="C100" s="38">
        <f t="shared" ref="C100:C101" si="51">SUM(D100/1.2)</f>
        <v>10.833333333333334</v>
      </c>
      <c r="D100" s="61">
        <v>13</v>
      </c>
      <c r="E100" s="38">
        <f>SUM(C100*12.5%)</f>
        <v>1.3541666666666667</v>
      </c>
      <c r="F100" s="38">
        <f t="shared" ref="F100:F103" si="52">SUM(C100,E100)*20%</f>
        <v>2.4375</v>
      </c>
      <c r="G100" s="38">
        <f t="shared" ref="G100:G103" si="53">SUM(C100,E100:F100)</f>
        <v>14.625</v>
      </c>
      <c r="H100" s="60" t="s">
        <v>61</v>
      </c>
    </row>
    <row r="101" spans="2:8" x14ac:dyDescent="0.3">
      <c r="B101" s="60" t="s">
        <v>191</v>
      </c>
      <c r="C101" s="38">
        <f t="shared" si="51"/>
        <v>11.083333333333334</v>
      </c>
      <c r="D101" s="61">
        <v>13.3</v>
      </c>
      <c r="E101" s="38">
        <f>SUM(C101*12.5%)</f>
        <v>1.3854166666666667</v>
      </c>
      <c r="F101" s="38">
        <f t="shared" si="52"/>
        <v>2.4937500000000004</v>
      </c>
      <c r="G101" s="38">
        <f t="shared" si="53"/>
        <v>14.9625</v>
      </c>
      <c r="H101" s="60" t="s">
        <v>61</v>
      </c>
    </row>
    <row r="102" spans="2:8" x14ac:dyDescent="0.3">
      <c r="B102" s="60" t="s">
        <v>192</v>
      </c>
      <c r="C102" s="38">
        <f>SUM(D102/1.2)</f>
        <v>7.916666666666667</v>
      </c>
      <c r="D102" s="61">
        <v>9.5</v>
      </c>
      <c r="E102" s="38">
        <f>SUM(C102*12.5%)</f>
        <v>0.98958333333333337</v>
      </c>
      <c r="F102" s="38">
        <f t="shared" si="52"/>
        <v>1.78125</v>
      </c>
      <c r="G102" s="38">
        <f t="shared" si="53"/>
        <v>10.6875</v>
      </c>
      <c r="H102" s="60" t="s">
        <v>61</v>
      </c>
    </row>
    <row r="103" spans="2:8" x14ac:dyDescent="0.3">
      <c r="B103" s="60" t="s">
        <v>193</v>
      </c>
      <c r="C103" s="38">
        <f t="shared" ref="C103" si="54">SUM(D103/1.2)</f>
        <v>6.666666666666667</v>
      </c>
      <c r="D103" s="61">
        <v>8</v>
      </c>
      <c r="E103" s="38">
        <f>SUM(C103*12.5%)</f>
        <v>0.83333333333333337</v>
      </c>
      <c r="F103" s="38">
        <f t="shared" si="52"/>
        <v>1.5</v>
      </c>
      <c r="G103" s="38">
        <f t="shared" si="53"/>
        <v>9</v>
      </c>
      <c r="H103" s="60" t="s">
        <v>61</v>
      </c>
    </row>
    <row r="104" spans="2:8" x14ac:dyDescent="0.3">
      <c r="B104" s="60"/>
      <c r="C104" s="60"/>
      <c r="D104" s="60"/>
      <c r="E104" s="60"/>
      <c r="F104" s="60"/>
      <c r="G104" s="60"/>
      <c r="H104" s="6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cd0fc526a5c840319a97fd94028e9904 xmlns="4600776d-0a3c-44b4-bff2-0ceaafb13046">
      <Terms xmlns="http://schemas.microsoft.com/office/infopath/2007/PartnerControls"/>
    </cd0fc526a5c840319a97fd94028e9904>
    <g3ef09377e3444258679b6035a1ff93a xmlns="4600776d-0a3c-44b4-bff2-0ceaafb13046">
      <Terms xmlns="http://schemas.microsoft.com/office/infopath/2007/PartnerControls"/>
    </g3ef09377e3444258679b6035a1ff93a>
    <TransfertoArchives xmlns="4600776d-0a3c-44b4-bff2-0ceaafb13046">false</TransfertoArchives>
    <_dlc_DocId xmlns="58810d95-79b5-4dac-be5e-6802e999dd7c">A3M5QXTVDRRZ-1425345144-158133</_dlc_DocId>
    <TaxCatchAll xmlns="4600776d-0a3c-44b4-bff2-0ceaafb13046">
      <Value>10</Value>
    </TaxCatchAll>
    <j6c5b17cd04246da82e5604daf08bc68 xmlns="4600776d-0a3c-44b4-bff2-0ceaafb13046">
      <Terms xmlns="http://schemas.microsoft.com/office/infopath/2007/PartnerControls">
        <TermInfo xmlns="http://schemas.microsoft.com/office/infopath/2007/PartnerControls">
          <TermName xmlns="http://schemas.microsoft.com/office/infopath/2007/PartnerControls">Procedures And Guidance</TermName>
          <TermId xmlns="http://schemas.microsoft.com/office/infopath/2007/PartnerControls">ff371ca7-c6fe-44b5-885b-2b2af847cc2a</TermId>
        </TermInfo>
      </Terms>
    </j6c5b17cd04246da82e5604daf08bc68>
    <k5b153ee974a4a57a7568e533217f2cb xmlns="4600776d-0a3c-44b4-bff2-0ceaafb13046">
      <Terms xmlns="http://schemas.microsoft.com/office/infopath/2007/PartnerControls"/>
    </k5b153ee974a4a57a7568e533217f2cb>
    <_dlc_DocIdUrl xmlns="58810d95-79b5-4dac-be5e-6802e999dd7c">
      <Url>https://hopuk.sharepoint.com/sites/hct-CateringServices/_layouts/15/DocIdRedir.aspx?ID=A3M5QXTVDRRZ-1425345144-158133</Url>
      <Description>A3M5QXTVDRRZ-1425345144-158133</Description>
    </_dlc_DocIdUrl>
    <c4838c65c76546ae93d5703426802f7f xmlns="4600776d-0a3c-44b4-bff2-0ceaafb13046">
      <Terms xmlns="http://schemas.microsoft.com/office/infopath/2007/PartnerControls"/>
    </c4838c65c76546ae93d5703426802f7f>
    <RecordNumber xmlns="4600776d-0a3c-44b4-bff2-0ceaafb13046" xsi:nil="true"/>
    <Team xmlns="127f9393-f70f-4729-8cb7-fb57a5330433">
      <UserInfo>
        <DisplayName/>
        <AccountId xsi:nil="true"/>
        <AccountType/>
      </UserInfo>
    </Team>
    <RetentionTriggerDate xmlns="4600776d-0a3c-44b4-bff2-0ceaafb130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66FB9EEE964E439E458D535501A09C" ma:contentTypeVersion="829" ma:contentTypeDescription="Create a new document." ma:contentTypeScope="" ma:versionID="4e6c2b7220559b0fe7fd766d4c547d91">
  <xsd:schema xmlns:xsd="http://www.w3.org/2001/XMLSchema" xmlns:xs="http://www.w3.org/2001/XMLSchema" xmlns:p="http://schemas.microsoft.com/office/2006/metadata/properties" xmlns:ns2="4600776d-0a3c-44b4-bff2-0ceaafb13046" xmlns:ns3="58810d95-79b5-4dac-be5e-6802e999dd7c" xmlns:ns4="127f9393-f70f-4729-8cb7-fb57a5330433" targetNamespace="http://schemas.microsoft.com/office/2006/metadata/properties" ma:root="true" ma:fieldsID="19a7962409631395a022ef0538e5ac01" ns2:_="" ns3:_="" ns4:_="">
    <xsd:import namespace="4600776d-0a3c-44b4-bff2-0ceaafb13046"/>
    <xsd:import namespace="58810d95-79b5-4dac-be5e-6802e999dd7c"/>
    <xsd:import namespace="127f9393-f70f-4729-8cb7-fb57a5330433"/>
    <xsd:element name="properties">
      <xsd:complexType>
        <xsd:sequence>
          <xsd:element name="documentManagement">
            <xsd:complexType>
              <xsd:all>
                <xsd:element ref="ns2:RecordNumber" minOccurs="0"/>
                <xsd:element ref="ns2:RetentionTriggerDate" minOccurs="0"/>
                <xsd:element ref="ns2:TransfertoArchives" minOccurs="0"/>
                <xsd:element ref="ns3:_dlc_DocIdPersistId" minOccurs="0"/>
                <xsd:element ref="ns2:TaxCatchAll" minOccurs="0"/>
                <xsd:element ref="ns2:c4838c65c76546ae93d5703426802f7f" minOccurs="0"/>
                <xsd:element ref="ns3:_dlc_DocId" minOccurs="0"/>
                <xsd:element ref="ns2:j6c5b17cd04246da82e5604daf08bc68" minOccurs="0"/>
                <xsd:element ref="ns2:g3ef09377e3444258679b6035a1ff93a" minOccurs="0"/>
                <xsd:element ref="ns2:k5b153ee974a4a57a7568e533217f2cb" minOccurs="0"/>
                <xsd:element ref="ns2:cd0fc526a5c840319a97fd94028e9904" minOccurs="0"/>
                <xsd:element ref="ns3:_dlc_DocIdUrl" minOccurs="0"/>
                <xsd:element ref="ns4:MediaServiceMetadata" minOccurs="0"/>
                <xsd:element ref="ns4:MediaServiceFastMetadata" minOccurs="0"/>
                <xsd:element ref="ns4:Tea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0776d-0a3c-44b4-bff2-0ceaafb13046" elementFormDefault="qualified">
    <xsd:import namespace="http://schemas.microsoft.com/office/2006/documentManagement/types"/>
    <xsd:import namespace="http://schemas.microsoft.com/office/infopath/2007/PartnerControls"/>
    <xsd:element name="RecordNumber" ma:index="7" nillable="true" ma:displayName="Record Number" ma:indexed="true" ma:internalName="RecordNumber" ma:readOnly="false">
      <xsd:simpleType>
        <xsd:restriction base="dms:Text">
          <xsd:maxLength value="255"/>
        </xsd:restriction>
      </xsd:simpleType>
    </xsd:element>
    <xsd:element name="RetentionTriggerDate" ma:index="8" nillable="true" ma:displayName="Retention Trigger Date" ma:format="DateOnly" ma:internalName="RetentionTriggerDate" ma:readOnly="false">
      <xsd:simpleType>
        <xsd:restriction base="dms:DateTime"/>
      </xsd:simpleType>
    </xsd:element>
    <xsd:element name="TransfertoArchives" ma:index="9" nillable="true" ma:displayName="Transfer to Archives" ma:default="0" ma:internalName="TransfertoArchives" ma:readOnly="false">
      <xsd:simpleType>
        <xsd:restriction base="dms:Boolean"/>
      </xsd:simpleType>
    </xsd:element>
    <xsd:element name="TaxCatchAll" ma:index="11" nillable="true" ma:displayName="Taxonomy Catch All Column" ma:hidden="true" ma:list="{422c139d-a5a2-44d5-806a-0b6cab33d041}" ma:internalName="TaxCatchAll" ma:showField="CatchAllData" ma:web="58810d95-79b5-4dac-be5e-6802e999dd7c">
      <xsd:complexType>
        <xsd:complexContent>
          <xsd:extension base="dms:MultiChoiceLookup">
            <xsd:sequence>
              <xsd:element name="Value" type="dms:Lookup" maxOccurs="unbounded" minOccurs="0" nillable="true"/>
            </xsd:sequence>
          </xsd:extension>
        </xsd:complexContent>
      </xsd:complexType>
    </xsd:element>
    <xsd:element name="c4838c65c76546ae93d5703426802f7f" ma:index="12" nillable="true" ma:taxonomy="true" ma:internalName="c4838c65c76546ae93d5703426802f7f" ma:taxonomyFieldName="RMKeyword1" ma:displayName="RM Keyword 1" ma:readOnly="false" ma:fieldId="{c4838c65-c765-46ae-93d5-703426802f7f}" ma:sspId="eb37f91c-4bb8-4ab3-bc5a-cd8753815459" ma:termSetId="6ce78382-c8e8-44b0-9862-0d52dc2f47b1" ma:anchorId="00000000-0000-0000-0000-000000000000" ma:open="false" ma:isKeyword="false">
      <xsd:complexType>
        <xsd:sequence>
          <xsd:element ref="pc:Terms" minOccurs="0" maxOccurs="1"/>
        </xsd:sequence>
      </xsd:complexType>
    </xsd:element>
    <xsd:element name="j6c5b17cd04246da82e5604daf08bc68" ma:index="15" nillable="true" ma:taxonomy="true" ma:internalName="j6c5b17cd04246da82e5604daf08bc68" ma:taxonomyFieldName="RMKeyword2" ma:displayName="RM Keyword 2" ma:readOnly="false" ma:default="10;#Procedures And Guidance|ff371ca7-c6fe-44b5-885b-2b2af847cc2a" ma:fieldId="{36c5b17c-d042-46da-82e5-604daf08bc68}" ma:sspId="eb37f91c-4bb8-4ab3-bc5a-cd8753815459" ma:termSetId="6d4083f0-4a5b-4f0d-bf61-1a7bc95d06a4" ma:anchorId="00000000-0000-0000-0000-000000000000" ma:open="false" ma:isKeyword="false">
      <xsd:complexType>
        <xsd:sequence>
          <xsd:element ref="pc:Terms" minOccurs="0" maxOccurs="1"/>
        </xsd:sequence>
      </xsd:complexType>
    </xsd:element>
    <xsd:element name="g3ef09377e3444258679b6035a1ff93a" ma:index="17" nillable="true" ma:taxonomy="true" ma:internalName="g3ef09377e3444258679b6035a1ff93a" ma:taxonomyFieldName="RMKeyword3" ma:displayName="RM Keyword 3" ma:readOnly="false" ma:fieldId="{03ef0937-7e34-4425-8679-b6035a1ff93a}" ma:sspId="eb37f91c-4bb8-4ab3-bc5a-cd8753815459" ma:termSetId="4114c526-84fc-4c3e-bdac-645514365e25" ma:anchorId="00000000-0000-0000-0000-000000000000" ma:open="false" ma:isKeyword="false">
      <xsd:complexType>
        <xsd:sequence>
          <xsd:element ref="pc:Terms" minOccurs="0" maxOccurs="1"/>
        </xsd:sequence>
      </xsd:complexType>
    </xsd:element>
    <xsd:element name="k5b153ee974a4a57a7568e533217f2cb" ma:index="20" nillable="true" ma:taxonomy="true" ma:internalName="k5b153ee974a4a57a7568e533217f2cb" ma:taxonomyFieldName="ProtectiveMarking" ma:displayName="Protective Marking" ma:readOnly="false" ma:fieldId="{45b153ee-974a-4a57-a756-8e533217f2cb}" ma:sspId="eb37f91c-4bb8-4ab3-bc5a-cd8753815459" ma:termSetId="a21652b8-fc26-4b81-81c8-686b596c9f43" ma:anchorId="00000000-0000-0000-0000-000000000000" ma:open="false" ma:isKeyword="false">
      <xsd:complexType>
        <xsd:sequence>
          <xsd:element ref="pc:Terms" minOccurs="0" maxOccurs="1"/>
        </xsd:sequence>
      </xsd:complexType>
    </xsd:element>
    <xsd:element name="cd0fc526a5c840319a97fd94028e9904" ma:index="22" nillable="true" ma:taxonomy="true" ma:internalName="cd0fc526a5c840319a97fd94028e9904" ma:taxonomyFieldName="RMKeyword4" ma:displayName="RM Keyword 4" ma:readOnly="false" ma:fieldId="{cd0fc526-a5c8-4031-9a97-fd94028e9904}" ma:sspId="eb37f91c-4bb8-4ab3-bc5a-cd8753815459" ma:termSetId="35662a10-3587-4b3e-a59c-955899b5916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810d95-79b5-4dac-be5e-6802e999dd7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7f9393-f70f-4729-8cb7-fb57a533043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am" ma:index="27" nillable="true" ma:displayName="Team" ma:list="UserInfo" ma:SearchPeopleOnly="false" ma:SharePointGroup="0" ma:internalName="Te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01EB94-0296-4D90-882E-61D0754A2B06}">
  <ds:schemaRefs>
    <ds:schemaRef ds:uri="http://schemas.microsoft.com/sharepoint/v3/contenttype/forms"/>
  </ds:schemaRefs>
</ds:datastoreItem>
</file>

<file path=customXml/itemProps2.xml><?xml version="1.0" encoding="utf-8"?>
<ds:datastoreItem xmlns:ds="http://schemas.openxmlformats.org/officeDocument/2006/customXml" ds:itemID="{0E9CAFC1-C988-45CA-B6BB-2DE7E1FED78F}">
  <ds:schemaRefs>
    <ds:schemaRef ds:uri="http://schemas.microsoft.com/office/infopath/2007/PartnerControls"/>
    <ds:schemaRef ds:uri="http://purl.org/dc/elements/1.1/"/>
    <ds:schemaRef ds:uri="http://schemas.microsoft.com/office/2006/metadata/properties"/>
    <ds:schemaRef ds:uri="127f9393-f70f-4729-8cb7-fb57a5330433"/>
    <ds:schemaRef ds:uri="58810d95-79b5-4dac-be5e-6802e999dd7c"/>
    <ds:schemaRef ds:uri="http://purl.org/dc/terms/"/>
    <ds:schemaRef ds:uri="http://schemas.openxmlformats.org/package/2006/metadata/core-properties"/>
    <ds:schemaRef ds:uri="http://schemas.microsoft.com/office/2006/documentManagement/types"/>
    <ds:schemaRef ds:uri="4600776d-0a3c-44b4-bff2-0ceaafb13046"/>
    <ds:schemaRef ds:uri="http://www.w3.org/XML/1998/namespace"/>
    <ds:schemaRef ds:uri="http://purl.org/dc/dcmitype/"/>
  </ds:schemaRefs>
</ds:datastoreItem>
</file>

<file path=customXml/itemProps3.xml><?xml version="1.0" encoding="utf-8"?>
<ds:datastoreItem xmlns:ds="http://schemas.openxmlformats.org/officeDocument/2006/customXml" ds:itemID="{4EB3C931-17BD-4A75-8082-8A29E93E4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0776d-0a3c-44b4-bff2-0ceaafb13046"/>
    <ds:schemaRef ds:uri="58810d95-79b5-4dac-be5e-6802e999dd7c"/>
    <ds:schemaRef ds:uri="127f9393-f70f-4729-8cb7-fb57a5330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7CC580-ADAE-4250-88B4-4CE0C386868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Privacy Statement</vt:lpstr>
      <vt:lpstr>Function Details Form</vt:lpstr>
      <vt:lpstr>Data</vt:lpstr>
      <vt:lpstr>Choice</vt:lpstr>
      <vt:lpstr>cold</vt:lpstr>
      <vt:lpstr>dessert</vt:lpstr>
      <vt:lpstr>Flowers</vt:lpstr>
      <vt:lpstr>hot</vt:lpstr>
      <vt:lpstr>Payment</vt:lpstr>
      <vt:lpstr>'Function Details Form'!Print_Area</vt:lpstr>
      <vt:lpstr>Venues</vt:lpstr>
      <vt:lpstr>VenuesTBL</vt:lpstr>
      <vt:lpstr>Wine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Lee</dc:creator>
  <cp:lastModifiedBy>HOLT, Lee</cp:lastModifiedBy>
  <cp:lastPrinted>2025-02-16T14:51:08Z</cp:lastPrinted>
  <dcterms:created xsi:type="dcterms:W3CDTF">2019-08-20T09:52:48Z</dcterms:created>
  <dcterms:modified xsi:type="dcterms:W3CDTF">2025-02-16T14:56:56Z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77787-5df4-43b6-a2a8-8d8b678a318b_Enabled">
    <vt:lpwstr>True</vt:lpwstr>
  </property>
  <property fmtid="{D5CDD505-2E9C-101B-9397-08002B2CF9AE}" pid="3" name="MSIP_Label_a8f77787-5df4-43b6-a2a8-8d8b678a318b_SiteId">
    <vt:lpwstr>1ce6dd9e-b337-4088-be5e-8dbbec04b34a</vt:lpwstr>
  </property>
  <property fmtid="{D5CDD505-2E9C-101B-9397-08002B2CF9AE}" pid="4" name="MSIP_Label_a8f77787-5df4-43b6-a2a8-8d8b678a318b_Owner">
    <vt:lpwstr>holtl@parliament.uk</vt:lpwstr>
  </property>
  <property fmtid="{D5CDD505-2E9C-101B-9397-08002B2CF9AE}" pid="5" name="MSIP_Label_a8f77787-5df4-43b6-a2a8-8d8b678a318b_SetDate">
    <vt:lpwstr>2019-09-30T15:49:21.3611720Z</vt:lpwstr>
  </property>
  <property fmtid="{D5CDD505-2E9C-101B-9397-08002B2CF9AE}" pid="6" name="MSIP_Label_a8f77787-5df4-43b6-a2a8-8d8b678a318b_Name">
    <vt:lpwstr>Unrestricted</vt:lpwstr>
  </property>
  <property fmtid="{D5CDD505-2E9C-101B-9397-08002B2CF9AE}" pid="7" name="MSIP_Label_a8f77787-5df4-43b6-a2a8-8d8b678a318b_Application">
    <vt:lpwstr>Microsoft Azure Information Protection</vt:lpwstr>
  </property>
  <property fmtid="{D5CDD505-2E9C-101B-9397-08002B2CF9AE}" pid="8" name="MSIP_Label_a8f77787-5df4-43b6-a2a8-8d8b678a318b_ActionId">
    <vt:lpwstr>f8e3db6c-c9ec-4dce-8891-f7f90c22bbba</vt:lpwstr>
  </property>
  <property fmtid="{D5CDD505-2E9C-101B-9397-08002B2CF9AE}" pid="9" name="MSIP_Label_a8f77787-5df4-43b6-a2a8-8d8b678a318b_Extended_MSFT_Method">
    <vt:lpwstr>Automatic</vt:lpwstr>
  </property>
  <property fmtid="{D5CDD505-2E9C-101B-9397-08002B2CF9AE}" pid="10" name="Sensitivity">
    <vt:lpwstr>Unrestricted</vt:lpwstr>
  </property>
  <property fmtid="{D5CDD505-2E9C-101B-9397-08002B2CF9AE}" pid="11" name="RMKeyword3">
    <vt:lpwstr/>
  </property>
  <property fmtid="{D5CDD505-2E9C-101B-9397-08002B2CF9AE}" pid="12" name="ProtectiveMarking">
    <vt:lpwstr/>
  </property>
  <property fmtid="{D5CDD505-2E9C-101B-9397-08002B2CF9AE}" pid="13" name="RMKeyword1">
    <vt:lpwstr/>
  </property>
  <property fmtid="{D5CDD505-2E9C-101B-9397-08002B2CF9AE}" pid="14" name="ContentTypeId">
    <vt:lpwstr>0x0101000166FB9EEE964E439E458D535501A09C</vt:lpwstr>
  </property>
  <property fmtid="{D5CDD505-2E9C-101B-9397-08002B2CF9AE}" pid="15" name="RMKeyword4">
    <vt:lpwstr/>
  </property>
  <property fmtid="{D5CDD505-2E9C-101B-9397-08002B2CF9AE}" pid="16" name="RMKeyword2">
    <vt:lpwstr>10;#Procedures And Guidance|ff371ca7-c6fe-44b5-885b-2b2af847cc2a</vt:lpwstr>
  </property>
  <property fmtid="{D5CDD505-2E9C-101B-9397-08002B2CF9AE}" pid="17" name="_dlc_DocIdItemGuid">
    <vt:lpwstr>2f97f647-a6a7-4818-9526-5c1a9a067326</vt:lpwstr>
  </property>
</Properties>
</file>