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puk-my.sharepoint.com/personal/honeysettl_parliament_uk/Documents/Procedure Ctte estimates/fiinal versions/"/>
    </mc:Choice>
  </mc:AlternateContent>
  <xr:revisionPtr revIDLastSave="63" documentId="8_{C2716270-2763-443A-96D4-67B2E9C847BD}" xr6:coauthVersionLast="45" xr6:coauthVersionMax="45" xr10:uidLastSave="{3F3024B5-E51A-4E88-AB4B-D0446EA17128}"/>
  <bookViews>
    <workbookView xWindow="-120" yWindow="-120" windowWidth="20730" windowHeight="11160" activeTab="3" xr2:uid="{A105B8D6-A76A-45F4-A7AB-72C624B79E8A}"/>
  </bookViews>
  <sheets>
    <sheet name="3.3 cash grant" sheetId="1" r:id="rId1"/>
    <sheet name="3.5 control totals" sheetId="2" r:id="rId2"/>
    <sheet name="3.7 trends" sheetId="6" r:id="rId3"/>
    <sheet name="Annex A funding change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6" l="1"/>
  <c r="D8" i="6"/>
  <c r="E8" i="6"/>
  <c r="E12" i="6" s="1"/>
  <c r="F8" i="6"/>
  <c r="F12" i="6" s="1"/>
  <c r="B8" i="6"/>
  <c r="B12" i="6" s="1"/>
  <c r="C12" i="6"/>
  <c r="D12" i="6"/>
  <c r="F10" i="6"/>
  <c r="F4" i="6"/>
  <c r="H48" i="3"/>
  <c r="E40" i="3"/>
  <c r="E44" i="3" s="1"/>
  <c r="F40" i="3"/>
  <c r="F44" i="3" s="1"/>
  <c r="H40" i="3"/>
  <c r="H44" i="3" s="1"/>
  <c r="I40" i="3"/>
  <c r="I44" i="3" s="1"/>
  <c r="H50" i="3" l="1"/>
  <c r="G12" i="3"/>
  <c r="H17" i="3"/>
  <c r="I17" i="3"/>
  <c r="D17" i="3"/>
  <c r="J12" i="3"/>
  <c r="E48" i="3" l="1"/>
  <c r="F48" i="3"/>
  <c r="I48" i="3"/>
  <c r="D48" i="3"/>
  <c r="E30" i="3" l="1"/>
  <c r="F30" i="3"/>
  <c r="H30" i="3"/>
  <c r="I30" i="3"/>
  <c r="D30" i="3"/>
  <c r="J41" i="3"/>
  <c r="J37" i="3" l="1"/>
  <c r="J38" i="3"/>
  <c r="J39" i="3"/>
  <c r="J20" i="3"/>
  <c r="J21" i="3"/>
  <c r="J22" i="3"/>
  <c r="J23" i="3"/>
  <c r="J24" i="3"/>
  <c r="J25" i="3"/>
  <c r="J26" i="3"/>
  <c r="J27" i="3"/>
  <c r="J28" i="3"/>
  <c r="J29" i="3"/>
  <c r="J47" i="3"/>
  <c r="J11" i="3"/>
  <c r="G37" i="3"/>
  <c r="G38" i="3"/>
  <c r="G39" i="3"/>
  <c r="G20" i="3"/>
  <c r="G21" i="3"/>
  <c r="G22" i="3"/>
  <c r="G23" i="3"/>
  <c r="G24" i="3"/>
  <c r="G25" i="3"/>
  <c r="G26" i="3"/>
  <c r="G27" i="3"/>
  <c r="G28" i="3"/>
  <c r="G29" i="3"/>
  <c r="G47" i="3"/>
  <c r="G11" i="3"/>
  <c r="J7" i="3"/>
  <c r="G7" i="3"/>
  <c r="D40" i="3"/>
  <c r="D44" i="3" l="1"/>
  <c r="D50" i="3" s="1"/>
  <c r="G41" i="3"/>
  <c r="G40" i="3"/>
  <c r="J40" i="3"/>
  <c r="E13" i="3"/>
  <c r="E14" i="3" s="1"/>
  <c r="F13" i="3"/>
  <c r="F14" i="3" s="1"/>
  <c r="G48" i="3"/>
  <c r="J48" i="3"/>
  <c r="F50" i="3"/>
  <c r="E50" i="3"/>
  <c r="I50" i="3"/>
  <c r="G30" i="3"/>
  <c r="J30" i="3"/>
  <c r="J42" i="3"/>
  <c r="G42" i="3"/>
  <c r="J44" i="3" l="1"/>
  <c r="G44" i="3"/>
  <c r="F15" i="3"/>
  <c r="F16" i="3" s="1"/>
  <c r="E15" i="3"/>
  <c r="J50" i="3"/>
  <c r="G50" i="3"/>
  <c r="F17" i="3" l="1"/>
  <c r="F32" i="3" s="1"/>
  <c r="F52" i="3" s="1"/>
  <c r="F54" i="3" s="1"/>
  <c r="E16" i="3"/>
  <c r="G16" i="3" s="1"/>
  <c r="G15" i="3"/>
  <c r="J15" i="3"/>
  <c r="G14" i="3"/>
  <c r="J14" i="3"/>
  <c r="J16" i="3"/>
  <c r="I32" i="3"/>
  <c r="I52" i="3" s="1"/>
  <c r="I54" i="3" s="1"/>
  <c r="B41" i="2"/>
  <c r="B39" i="2"/>
  <c r="B29" i="2"/>
  <c r="B10" i="2"/>
  <c r="B17" i="2" s="1"/>
  <c r="B4" i="2"/>
  <c r="B45" i="1"/>
  <c r="C45" i="1" s="1"/>
  <c r="B34" i="1"/>
  <c r="C34" i="1" s="1"/>
  <c r="B26" i="1"/>
  <c r="C26" i="1" s="1"/>
  <c r="B20" i="1"/>
  <c r="C20" i="1" s="1"/>
  <c r="B13" i="1"/>
  <c r="C13" i="1" s="1"/>
  <c r="E17" i="3" l="1"/>
  <c r="E32" i="3" s="1"/>
  <c r="E52" i="3" s="1"/>
  <c r="E54" i="3" s="1"/>
  <c r="D32" i="3"/>
  <c r="D52" i="3" s="1"/>
  <c r="D54" i="3" s="1"/>
  <c r="H32" i="3"/>
  <c r="H52" i="3" s="1"/>
  <c r="H54" i="3" s="1"/>
  <c r="J13" i="3"/>
  <c r="J17" i="3" s="1"/>
  <c r="G13" i="3"/>
  <c r="G17" i="3" s="1"/>
  <c r="C48" i="1"/>
  <c r="C52" i="1" s="1"/>
  <c r="G32" i="3" l="1"/>
  <c r="G52" i="3" s="1"/>
  <c r="G54" i="3" s="1"/>
  <c r="J32" i="3"/>
  <c r="J52" i="3" s="1"/>
  <c r="J54" i="3" s="1"/>
</calcChain>
</file>

<file path=xl/sharedStrings.xml><?xml version="1.0" encoding="utf-8"?>
<sst xmlns="http://schemas.openxmlformats.org/spreadsheetml/2006/main" count="197" uniqueCount="143">
  <si>
    <t>Cash grant payable to the consolidated fund</t>
  </si>
  <si>
    <t>£ million</t>
  </si>
  <si>
    <t>sub total</t>
  </si>
  <si>
    <t>total</t>
  </si>
  <si>
    <t>Scottish block grant</t>
  </si>
  <si>
    <t>UK government funded AME</t>
  </si>
  <si>
    <t>Expenditure funded by Scottish taxes</t>
  </si>
  <si>
    <t>non domestic rates</t>
  </si>
  <si>
    <t>Repayments of principal to National loans fund of pre 1999 loans to former Scottish Water authorities</t>
  </si>
  <si>
    <t>Police loan charges</t>
  </si>
  <si>
    <t>movement in creditors/debtors</t>
  </si>
  <si>
    <t>less:</t>
  </si>
  <si>
    <t>Non domestic rates income</t>
  </si>
  <si>
    <t>National insurance fund payments towards Scottish National Health Service</t>
  </si>
  <si>
    <t>less: Fiscal Framework transactions (Scotland Act 2016)</t>
  </si>
  <si>
    <t xml:space="preserve">Taxes collected by Scottish government </t>
  </si>
  <si>
    <t>Repayment of principal of loans</t>
  </si>
  <si>
    <t>Capital borrowing</t>
  </si>
  <si>
    <t>Scottish income tax</t>
  </si>
  <si>
    <t>depreciation (SG funded)</t>
  </si>
  <si>
    <t>depreciation (UK funded AME)</t>
  </si>
  <si>
    <t>Impairments (SG funded)</t>
  </si>
  <si>
    <t>Impairments (UK funded AME)</t>
  </si>
  <si>
    <t>Resource to cash adjustments for NHS and teachers' pensions (UK funded AME)</t>
  </si>
  <si>
    <t>Payments related to release of provisions</t>
  </si>
  <si>
    <t>Other cash to accruals adjustments (UK funded AME-student loans)</t>
  </si>
  <si>
    <t>CASH GRANT PAYABLE TO SCOTTISH CONSOLIDATED FUND</t>
  </si>
  <si>
    <t>less: cash to accruals adjustments</t>
  </si>
  <si>
    <t>subtotal (TOTAL MANAGED EXPENDITURE)</t>
  </si>
  <si>
    <t>*</t>
  </si>
  <si>
    <t>*included in SG govt AME</t>
  </si>
  <si>
    <t>see breakdown at</t>
  </si>
  <si>
    <t>Control totals for the Scottish Government including breakdown of main programme of AME spending</t>
  </si>
  <si>
    <t>Resource DEL</t>
  </si>
  <si>
    <t>of which:</t>
  </si>
  <si>
    <t>RDEL excluding depreciation*</t>
  </si>
  <si>
    <t>depreciation and impairments ring fence</t>
  </si>
  <si>
    <t>student loans ring fence</t>
  </si>
  <si>
    <t>student loans ring fence in DEL</t>
  </si>
  <si>
    <t>Capital DEL</t>
  </si>
  <si>
    <t>General CDEL</t>
  </si>
  <si>
    <t>Ring fenced financial transactions</t>
  </si>
  <si>
    <t>2019-20</t>
  </si>
  <si>
    <t>* inlcudes block grant deduction of £12,195 million</t>
  </si>
  <si>
    <t>total Scottish block grant</t>
  </si>
  <si>
    <t>see cash grant table</t>
  </si>
  <si>
    <t>control totals table</t>
  </si>
  <si>
    <t>Annually Managed Expenditure</t>
  </si>
  <si>
    <t>student loans</t>
  </si>
  <si>
    <t>NHS pensions (Scotland)</t>
  </si>
  <si>
    <t>Teachers pensions (Scotland)</t>
  </si>
  <si>
    <t>NHS impairments</t>
  </si>
  <si>
    <t>other</t>
  </si>
  <si>
    <t>Scottish government AME</t>
  </si>
  <si>
    <t>Scottish land and buildings transaction tax</t>
  </si>
  <si>
    <t>Scottish landfill tax</t>
  </si>
  <si>
    <t>Scottish incoem tax</t>
  </si>
  <si>
    <t>Scottish government borrowing</t>
  </si>
  <si>
    <t>TOTAL AME</t>
  </si>
  <si>
    <t>Event</t>
  </si>
  <si>
    <t>department</t>
  </si>
  <si>
    <t>measure</t>
  </si>
  <si>
    <t>financial transactions DEL</t>
  </si>
  <si>
    <t>Justice</t>
  </si>
  <si>
    <t>Home Office</t>
  </si>
  <si>
    <r>
      <t>Fiscal Framework Tax Adjustment</t>
    </r>
    <r>
      <rPr>
        <vertAlign val="superscript"/>
        <sz val="10"/>
        <color rgb="FF000000"/>
        <rFont val="Humnst777 Lt BT"/>
        <family val="2"/>
      </rPr>
      <t>3</t>
    </r>
  </si>
  <si>
    <t>Business rates</t>
  </si>
  <si>
    <t>Department of health and Social Care</t>
  </si>
  <si>
    <t>ONS</t>
  </si>
  <si>
    <t>BLOCK GRANT ADJUSTMENTS</t>
  </si>
  <si>
    <t>BUDGET TRANSFERS AND CLASSIFICATION CHANGES</t>
  </si>
  <si>
    <t>NHS</t>
  </si>
  <si>
    <t>Police</t>
  </si>
  <si>
    <t>Counter terrorism policing</t>
  </si>
  <si>
    <t>Knife crime</t>
  </si>
  <si>
    <t>2021 census</t>
  </si>
  <si>
    <t>Funding for EU Exit</t>
  </si>
  <si>
    <t>New Barnett consequentials</t>
  </si>
  <si>
    <t>Barnett consequentials, subsequent to Spending Review outcome</t>
  </si>
  <si>
    <t>Resource DEL excl depreciation</t>
  </si>
  <si>
    <t>total Resource DEL</t>
  </si>
  <si>
    <t>Capital DEL excl financial transactions</t>
  </si>
  <si>
    <t>total Capital DEL</t>
  </si>
  <si>
    <t>City deals</t>
  </si>
  <si>
    <t>(ii) added since block grant transparency data published</t>
  </si>
  <si>
    <t>CITY DEALS subtotal</t>
  </si>
  <si>
    <t>sum of the above</t>
  </si>
  <si>
    <t>see also cash grant table</t>
  </si>
  <si>
    <t xml:space="preserve">Revised DEL totals </t>
  </si>
  <si>
    <t>see funding changes table</t>
  </si>
  <si>
    <t>Non domestic rates</t>
  </si>
  <si>
    <t>plus:-</t>
  </si>
  <si>
    <t>expenditure financed by capital borrowing</t>
  </si>
  <si>
    <t>TOTAL PAYMENTS TO SCOTTISH CONSOLIDATED FUND</t>
  </si>
  <si>
    <t>payover of Scottish income tax collected by HMRC</t>
  </si>
  <si>
    <t>2017-18</t>
  </si>
  <si>
    <t>2018-19</t>
  </si>
  <si>
    <t>less Block Grant Adjustment</t>
  </si>
  <si>
    <t>Resource DEL (before adjustment)</t>
  </si>
  <si>
    <t>Spending Review 2020 outcome</t>
  </si>
  <si>
    <t>Business rate relief</t>
  </si>
  <si>
    <t>DEFRA</t>
  </si>
  <si>
    <t>Flood defences</t>
  </si>
  <si>
    <t>ALL FIGURES IN THIS TABLE ARE TO ILLUSTRATE HOW TO PREPARE THIS TABLE ONLY.  THEY DO NOT REFLECT ACTUAL AMOUNTS OR ANNOUNCEMENTS</t>
  </si>
  <si>
    <t>Help to buy</t>
  </si>
  <si>
    <t>schools</t>
  </si>
  <si>
    <t>railways</t>
  </si>
  <si>
    <t>DFE</t>
  </si>
  <si>
    <t>MHCLG</t>
  </si>
  <si>
    <t>DHSC</t>
  </si>
  <si>
    <t>Chancellor's pre Christmas package</t>
  </si>
  <si>
    <t>Public health</t>
  </si>
  <si>
    <t>Courts</t>
  </si>
  <si>
    <t>Police pensions</t>
  </si>
  <si>
    <t>City Deal: Lochinver</t>
  </si>
  <si>
    <t>City Deal: Dollgellau</t>
  </si>
  <si>
    <t>total City deals</t>
  </si>
  <si>
    <t xml:space="preserve">Machinery of Government Changes </t>
  </si>
  <si>
    <t>CHANCELLOR'S PRE CHRISTMAS PACKAGE</t>
  </si>
  <si>
    <t>Flood defences Severn valley</t>
  </si>
  <si>
    <t>2020-21</t>
  </si>
  <si>
    <t>less depreciation and impairments</t>
  </si>
  <si>
    <t>total DEL before block grant adjustments</t>
  </si>
  <si>
    <t>total DEL after block grant adjustments</t>
  </si>
  <si>
    <t xml:space="preserve">SCOTTISH DEL FUNDING </t>
  </si>
  <si>
    <t>other changes in funding</t>
  </si>
  <si>
    <t>Does change form part of suppl Estimate?</t>
  </si>
  <si>
    <t>Yes</t>
  </si>
  <si>
    <t>No</t>
  </si>
  <si>
    <t>How DEL funding plans for 2020-21 have altered since Spending Round 2019</t>
  </si>
  <si>
    <t>(i) included in block grant transparency data already published (December 2019)</t>
  </si>
  <si>
    <t>sub-total BARNETT CONSEQUENTIAL CHANGES (included within December 2019 block grant transparency data document)</t>
  </si>
  <si>
    <t>subtotal  new Barnett consequentials (since DECEMBER 2019 BLOCK GRANT TRANSPARENCY DATA document)</t>
  </si>
  <si>
    <t>(i) included in block grant transparency data already published in December 2019</t>
  </si>
  <si>
    <t xml:space="preserve">sub total changes, other than Barnett conseqentials, included in December 2019  block grant transparency data </t>
  </si>
  <si>
    <t>Budget Spring 2020</t>
  </si>
  <si>
    <t xml:space="preserve">sub total changes, other than Barnett conseqentials, since December 2019  block grant transparency data </t>
  </si>
  <si>
    <t>total all changes since SR2019</t>
  </si>
  <si>
    <t>total all changes, other than Barnett consequentials since SR2019</t>
  </si>
  <si>
    <t>Calculation of cash grant payable to Scottish Consolidated Fund 2020-21</t>
  </si>
  <si>
    <t>2016-17</t>
  </si>
  <si>
    <t>total all BARNETT CONSEQUENTIAL CHANGES SINCE SR 2019</t>
  </si>
  <si>
    <t>DEL funding for Scottish government: Supplementary Estimate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</si>
</sst>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Humnst777 Lt BT"/>
    </font>
    <font>
      <b/>
      <sz val="8"/>
      <color rgb="FF0000FF"/>
      <name val="Arial"/>
      <family val="2"/>
    </font>
    <font>
      <vertAlign val="superscript"/>
      <sz val="10"/>
      <color rgb="FF000000"/>
      <name val="Humnst777 Lt BT"/>
      <family val="2"/>
    </font>
    <font>
      <b/>
      <sz val="10"/>
      <color rgb="FF000000"/>
      <name val="Humnst777 Lt BT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Border="0" applyProtection="0"/>
  </cellStyleXfs>
  <cellXfs count="84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164" fontId="1" fillId="0" borderId="0" xfId="0" applyNumberFormat="1" applyFont="1"/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 wrapText="1"/>
    </xf>
    <xf numFmtId="0" fontId="2" fillId="0" borderId="0" xfId="0" applyFont="1" applyAlignment="1"/>
    <xf numFmtId="164" fontId="2" fillId="0" borderId="0" xfId="0" applyNumberFormat="1" applyFont="1" applyFill="1" applyAlignment="1">
      <alignment horizontal="left" wrapText="1"/>
    </xf>
    <xf numFmtId="0" fontId="0" fillId="0" borderId="0" xfId="0" applyBorder="1"/>
    <xf numFmtId="0" fontId="6" fillId="0" borderId="0" xfId="0" applyFont="1"/>
    <xf numFmtId="0" fontId="2" fillId="0" borderId="0" xfId="0" applyFont="1" applyFill="1" applyBorder="1" applyAlignment="1"/>
    <xf numFmtId="0" fontId="2" fillId="0" borderId="1" xfId="0" applyFont="1" applyFill="1" applyBorder="1" applyAlignment="1"/>
    <xf numFmtId="0" fontId="0" fillId="0" borderId="0" xfId="0" applyFill="1" applyBorder="1"/>
    <xf numFmtId="0" fontId="1" fillId="0" borderId="1" xfId="0" applyFont="1" applyBorder="1"/>
    <xf numFmtId="0" fontId="0" fillId="0" borderId="2" xfId="0" applyBorder="1" applyAlignment="1">
      <alignment wrapText="1"/>
    </xf>
    <xf numFmtId="164" fontId="0" fillId="0" borderId="2" xfId="0" applyNumberFormat="1" applyBorder="1"/>
    <xf numFmtId="164" fontId="0" fillId="0" borderId="3" xfId="0" applyNumberFormat="1" applyBorder="1"/>
    <xf numFmtId="164" fontId="1" fillId="0" borderId="3" xfId="0" applyNumberFormat="1" applyFont="1" applyBorder="1"/>
    <xf numFmtId="164" fontId="2" fillId="0" borderId="2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left"/>
    </xf>
    <xf numFmtId="164" fontId="2" fillId="0" borderId="0" xfId="0" applyNumberFormat="1" applyFont="1" applyFill="1" applyBorder="1" applyAlignment="1">
      <alignment horizontal="left" wrapText="1"/>
    </xf>
    <xf numFmtId="0" fontId="7" fillId="0" borderId="0" xfId="0" applyFont="1"/>
    <xf numFmtId="0" fontId="1" fillId="0" borderId="0" xfId="0" applyFont="1" applyBorder="1"/>
    <xf numFmtId="0" fontId="0" fillId="0" borderId="1" xfId="0" applyFont="1" applyBorder="1"/>
    <xf numFmtId="164" fontId="2" fillId="0" borderId="2" xfId="0" applyNumberFormat="1" applyFont="1" applyFill="1" applyBorder="1" applyAlignment="1" applyProtection="1">
      <alignment horizontal="right"/>
      <protection locked="0"/>
    </xf>
    <xf numFmtId="164" fontId="2" fillId="0" borderId="2" xfId="0" applyNumberFormat="1" applyFont="1" applyBorder="1" applyAlignment="1">
      <alignment horizontal="right"/>
    </xf>
    <xf numFmtId="0" fontId="0" fillId="0" borderId="2" xfId="0" applyBorder="1"/>
    <xf numFmtId="0" fontId="8" fillId="0" borderId="1" xfId="0" applyFont="1" applyBorder="1"/>
    <xf numFmtId="0" fontId="9" fillId="0" borderId="1" xfId="0" applyFont="1" applyBorder="1"/>
    <xf numFmtId="164" fontId="8" fillId="0" borderId="3" xfId="0" applyNumberFormat="1" applyFont="1" applyBorder="1"/>
    <xf numFmtId="164" fontId="5" fillId="0" borderId="3" xfId="0" applyNumberFormat="1" applyFont="1" applyFill="1" applyBorder="1" applyAlignment="1">
      <alignment horizontal="right"/>
    </xf>
    <xf numFmtId="0" fontId="0" fillId="0" borderId="4" xfId="0" applyBorder="1" applyAlignment="1">
      <alignment wrapText="1"/>
    </xf>
    <xf numFmtId="164" fontId="2" fillId="0" borderId="4" xfId="0" applyNumberFormat="1" applyFont="1" applyFill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164" fontId="0" fillId="0" borderId="4" xfId="0" applyNumberFormat="1" applyBorder="1"/>
    <xf numFmtId="164" fontId="1" fillId="0" borderId="5" xfId="0" applyNumberFormat="1" applyFont="1" applyBorder="1"/>
    <xf numFmtId="164" fontId="0" fillId="0" borderId="5" xfId="0" applyNumberFormat="1" applyBorder="1"/>
    <xf numFmtId="164" fontId="2" fillId="0" borderId="4" xfId="0" applyNumberFormat="1" applyFont="1" applyBorder="1" applyAlignment="1" applyProtection="1">
      <alignment horizontal="right"/>
      <protection locked="0"/>
    </xf>
    <xf numFmtId="0" fontId="0" fillId="0" borderId="4" xfId="0" applyBorder="1"/>
    <xf numFmtId="164" fontId="8" fillId="0" borderId="5" xfId="0" applyNumberFormat="1" applyFont="1" applyBorder="1"/>
    <xf numFmtId="0" fontId="0" fillId="0" borderId="6" xfId="0" applyBorder="1" applyAlignment="1">
      <alignment wrapText="1"/>
    </xf>
    <xf numFmtId="164" fontId="0" fillId="0" borderId="6" xfId="0" applyNumberFormat="1" applyBorder="1"/>
    <xf numFmtId="164" fontId="1" fillId="0" borderId="7" xfId="0" applyNumberFormat="1" applyFont="1" applyBorder="1"/>
    <xf numFmtId="164" fontId="0" fillId="0" borderId="7" xfId="0" applyNumberFormat="1" applyBorder="1"/>
    <xf numFmtId="164" fontId="8" fillId="0" borderId="7" xfId="0" applyNumberFormat="1" applyFont="1" applyBorder="1"/>
    <xf numFmtId="0" fontId="0" fillId="0" borderId="0" xfId="0" applyBorder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0" fontId="14" fillId="2" borderId="0" xfId="0" applyFont="1" applyFill="1"/>
    <xf numFmtId="0" fontId="0" fillId="2" borderId="0" xfId="0" applyFill="1"/>
    <xf numFmtId="17" fontId="0" fillId="0" borderId="0" xfId="0" quotePrefix="1" applyNumberFormat="1" applyBorder="1"/>
    <xf numFmtId="0" fontId="0" fillId="0" borderId="0" xfId="0" applyFont="1" applyBorder="1"/>
    <xf numFmtId="164" fontId="2" fillId="0" borderId="4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5" fillId="0" borderId="1" xfId="0" applyFont="1" applyFill="1" applyBorder="1" applyAlignment="1"/>
    <xf numFmtId="164" fontId="2" fillId="0" borderId="9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horizontal="left" wrapText="1"/>
    </xf>
    <xf numFmtId="0" fontId="0" fillId="0" borderId="11" xfId="0" applyBorder="1"/>
    <xf numFmtId="164" fontId="0" fillId="0" borderId="12" xfId="0" applyNumberFormat="1" applyBorder="1"/>
    <xf numFmtId="164" fontId="1" fillId="0" borderId="10" xfId="0" applyNumberFormat="1" applyFont="1" applyBorder="1"/>
    <xf numFmtId="164" fontId="8" fillId="0" borderId="10" xfId="0" applyNumberFormat="1" applyFont="1" applyBorder="1"/>
    <xf numFmtId="164" fontId="2" fillId="0" borderId="8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 wrapText="1"/>
    </xf>
    <xf numFmtId="0" fontId="0" fillId="0" borderId="0" xfId="0" applyFont="1"/>
    <xf numFmtId="0" fontId="12" fillId="0" borderId="0" xfId="0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5" fillId="0" borderId="3" xfId="0" applyNumberFormat="1" applyFont="1" applyFill="1" applyBorder="1" applyAlignment="1" applyProtection="1">
      <alignment horizontal="right"/>
      <protection locked="0"/>
    </xf>
    <xf numFmtId="0" fontId="0" fillId="0" borderId="13" xfId="0" applyBorder="1" applyAlignment="1">
      <alignment wrapText="1"/>
    </xf>
    <xf numFmtId="164" fontId="2" fillId="0" borderId="13" xfId="0" applyNumberFormat="1" applyFont="1" applyFill="1" applyBorder="1" applyAlignment="1">
      <alignment horizontal="right"/>
    </xf>
    <xf numFmtId="164" fontId="5" fillId="0" borderId="14" xfId="0" applyNumberFormat="1" applyFont="1" applyFill="1" applyBorder="1" applyAlignment="1">
      <alignment horizontal="right"/>
    </xf>
    <xf numFmtId="164" fontId="0" fillId="0" borderId="13" xfId="0" applyNumberFormat="1" applyBorder="1"/>
    <xf numFmtId="164" fontId="1" fillId="0" borderId="14" xfId="0" applyNumberFormat="1" applyFont="1" applyBorder="1"/>
    <xf numFmtId="164" fontId="0" fillId="0" borderId="14" xfId="0" applyNumberFormat="1" applyBorder="1"/>
    <xf numFmtId="0" fontId="0" fillId="0" borderId="13" xfId="0" applyBorder="1"/>
    <xf numFmtId="164" fontId="8" fillId="0" borderId="14" xfId="0" applyNumberFormat="1" applyFont="1" applyBorder="1"/>
    <xf numFmtId="0" fontId="14" fillId="0" borderId="0" xfId="0" applyFont="1" applyFill="1"/>
    <xf numFmtId="0" fontId="0" fillId="0" borderId="0" xfId="0" applyFill="1"/>
  </cellXfs>
  <cellStyles count="2">
    <cellStyle name="Normal" xfId="0" builtinId="0"/>
    <cellStyle name="Table Heading 1" xfId="1" xr:uid="{0AD53693-6C19-4271-8306-9C0997C19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B2E45-ACF1-4E06-BFD7-B4F45AFDBEA4}">
  <dimension ref="A1:D52"/>
  <sheetViews>
    <sheetView topLeftCell="A19" workbookViewId="0">
      <selection activeCell="A4" sqref="A4"/>
    </sheetView>
  </sheetViews>
  <sheetFormatPr defaultRowHeight="15"/>
  <cols>
    <col min="1" max="1" width="45.28515625" customWidth="1"/>
    <col min="2" max="2" width="10.85546875" customWidth="1"/>
    <col min="3" max="3" width="12" customWidth="1"/>
    <col min="4" max="4" width="24.5703125" customWidth="1"/>
  </cols>
  <sheetData>
    <row r="1" spans="1:4">
      <c r="A1" s="3" t="s">
        <v>0</v>
      </c>
    </row>
    <row r="3" spans="1:4">
      <c r="A3" s="3" t="s">
        <v>139</v>
      </c>
    </row>
    <row r="4" spans="1:4">
      <c r="D4" t="s">
        <v>31</v>
      </c>
    </row>
    <row r="5" spans="1:4">
      <c r="A5" t="s">
        <v>1</v>
      </c>
      <c r="B5" t="s">
        <v>2</v>
      </c>
      <c r="C5" t="s">
        <v>3</v>
      </c>
    </row>
    <row r="7" spans="1:4">
      <c r="A7" t="s">
        <v>4</v>
      </c>
      <c r="B7" s="1">
        <v>21935.8</v>
      </c>
      <c r="C7" s="1"/>
      <c r="D7" t="s">
        <v>46</v>
      </c>
    </row>
    <row r="8" spans="1:4">
      <c r="A8" t="s">
        <v>5</v>
      </c>
      <c r="B8" s="1">
        <v>5184.2</v>
      </c>
      <c r="C8" s="1"/>
      <c r="D8" t="s">
        <v>46</v>
      </c>
    </row>
    <row r="9" spans="1:4">
      <c r="A9" t="s">
        <v>6</v>
      </c>
      <c r="B9" s="1">
        <v>12416.7</v>
      </c>
      <c r="C9" s="1"/>
    </row>
    <row r="10" spans="1:4">
      <c r="A10" t="s">
        <v>92</v>
      </c>
      <c r="B10" s="1">
        <v>450</v>
      </c>
      <c r="C10" s="1"/>
    </row>
    <row r="11" spans="1:4">
      <c r="A11" t="s">
        <v>7</v>
      </c>
      <c r="B11" s="1">
        <v>2853</v>
      </c>
      <c r="C11" s="1"/>
    </row>
    <row r="12" spans="1:4">
      <c r="B12" s="1"/>
      <c r="C12" s="1"/>
    </row>
    <row r="13" spans="1:4">
      <c r="A13" s="4" t="s">
        <v>28</v>
      </c>
      <c r="B13" s="5">
        <f>SUM(B7:B12)</f>
        <v>42839.7</v>
      </c>
      <c r="C13" s="5">
        <f>B13</f>
        <v>42839.7</v>
      </c>
    </row>
    <row r="14" spans="1:4">
      <c r="B14" s="1"/>
      <c r="C14" s="1"/>
    </row>
    <row r="15" spans="1:4">
      <c r="A15" s="49" t="s">
        <v>91</v>
      </c>
      <c r="B15" s="1"/>
      <c r="C15" s="1"/>
    </row>
    <row r="16" spans="1:4" ht="45">
      <c r="A16" s="2" t="s">
        <v>8</v>
      </c>
      <c r="B16" s="1">
        <v>46.7</v>
      </c>
      <c r="C16" s="1"/>
    </row>
    <row r="17" spans="1:4">
      <c r="A17" t="s">
        <v>9</v>
      </c>
      <c r="B17" s="1">
        <v>3.6</v>
      </c>
      <c r="C17" s="1"/>
    </row>
    <row r="18" spans="1:4">
      <c r="A18" t="s">
        <v>10</v>
      </c>
      <c r="B18" s="1">
        <v>100</v>
      </c>
      <c r="C18" s="1"/>
    </row>
    <row r="19" spans="1:4">
      <c r="B19" s="1"/>
      <c r="C19" s="1"/>
    </row>
    <row r="20" spans="1:4">
      <c r="A20" s="4" t="s">
        <v>2</v>
      </c>
      <c r="B20" s="5">
        <f>SUM(B16:B19)</f>
        <v>150.30000000000001</v>
      </c>
      <c r="C20" s="5">
        <f>B20</f>
        <v>150.30000000000001</v>
      </c>
    </row>
    <row r="21" spans="1:4">
      <c r="B21" s="1"/>
      <c r="C21" s="1"/>
    </row>
    <row r="22" spans="1:4">
      <c r="A22" s="49" t="s">
        <v>11</v>
      </c>
      <c r="B22" s="1"/>
      <c r="C22" s="1"/>
    </row>
    <row r="23" spans="1:4">
      <c r="A23" t="s">
        <v>12</v>
      </c>
      <c r="B23" s="1">
        <v>2853</v>
      </c>
      <c r="C23" s="1"/>
      <c r="D23" t="s">
        <v>29</v>
      </c>
    </row>
    <row r="24" spans="1:4" ht="30">
      <c r="A24" s="2" t="s">
        <v>13</v>
      </c>
      <c r="B24" s="1">
        <v>2213.5</v>
      </c>
      <c r="C24" s="1"/>
    </row>
    <row r="25" spans="1:4">
      <c r="B25" s="1"/>
      <c r="C25" s="1"/>
    </row>
    <row r="26" spans="1:4">
      <c r="A26" s="4" t="s">
        <v>2</v>
      </c>
      <c r="B26" s="5">
        <f>SUM(B23:B25)</f>
        <v>5066.5</v>
      </c>
      <c r="C26" s="5">
        <f>-B26</f>
        <v>-5066.5</v>
      </c>
    </row>
    <row r="27" spans="1:4">
      <c r="B27" s="1"/>
      <c r="C27" s="1"/>
    </row>
    <row r="28" spans="1:4">
      <c r="A28" s="49" t="s">
        <v>14</v>
      </c>
      <c r="B28" s="1"/>
      <c r="C28" s="1"/>
    </row>
    <row r="29" spans="1:4">
      <c r="A29" t="s">
        <v>15</v>
      </c>
      <c r="B29" s="1">
        <v>747</v>
      </c>
      <c r="C29" s="1"/>
      <c r="D29" t="s">
        <v>29</v>
      </c>
    </row>
    <row r="30" spans="1:4">
      <c r="A30" t="s">
        <v>16</v>
      </c>
      <c r="B30" s="1">
        <v>-14.3</v>
      </c>
      <c r="C30" s="1"/>
    </row>
    <row r="31" spans="1:4">
      <c r="A31" t="s">
        <v>18</v>
      </c>
      <c r="B31" s="1">
        <v>11684</v>
      </c>
      <c r="C31" s="1"/>
      <c r="D31" t="s">
        <v>29</v>
      </c>
    </row>
    <row r="32" spans="1:4">
      <c r="A32" t="s">
        <v>17</v>
      </c>
      <c r="B32" s="1">
        <v>450</v>
      </c>
      <c r="C32" s="1"/>
      <c r="D32" t="s">
        <v>29</v>
      </c>
    </row>
    <row r="33" spans="1:4">
      <c r="B33" s="1"/>
      <c r="C33" s="1"/>
    </row>
    <row r="34" spans="1:4">
      <c r="A34" s="4" t="s">
        <v>2</v>
      </c>
      <c r="B34" s="5">
        <f>SUM(B29:B33)</f>
        <v>12866.7</v>
      </c>
      <c r="C34" s="5">
        <f>-B34</f>
        <v>-12866.7</v>
      </c>
    </row>
    <row r="35" spans="1:4">
      <c r="B35" s="1"/>
      <c r="C35" s="1"/>
    </row>
    <row r="36" spans="1:4">
      <c r="A36" s="49" t="s">
        <v>27</v>
      </c>
      <c r="B36" s="1"/>
      <c r="C36" s="1"/>
    </row>
    <row r="37" spans="1:4">
      <c r="A37" t="s">
        <v>19</v>
      </c>
      <c r="B37" s="1">
        <v>872.9</v>
      </c>
      <c r="C37" s="1"/>
    </row>
    <row r="38" spans="1:4">
      <c r="A38" t="s">
        <v>20</v>
      </c>
      <c r="B38" s="1">
        <v>0</v>
      </c>
      <c r="C38" s="1"/>
    </row>
    <row r="39" spans="1:4">
      <c r="A39" t="s">
        <v>21</v>
      </c>
      <c r="B39" s="1">
        <v>272.5</v>
      </c>
      <c r="C39" s="1"/>
    </row>
    <row r="40" spans="1:4">
      <c r="A40" t="s">
        <v>22</v>
      </c>
      <c r="B40" s="1">
        <v>100</v>
      </c>
      <c r="C40" s="1"/>
    </row>
    <row r="41" spans="1:4" ht="30">
      <c r="A41" s="2" t="s">
        <v>23</v>
      </c>
      <c r="B41" s="1">
        <v>4603.8</v>
      </c>
      <c r="C41" s="1"/>
    </row>
    <row r="42" spans="1:4">
      <c r="A42" t="s">
        <v>24</v>
      </c>
      <c r="B42" s="1">
        <v>-100</v>
      </c>
      <c r="C42" s="1"/>
    </row>
    <row r="43" spans="1:4" ht="30">
      <c r="A43" s="2" t="s">
        <v>25</v>
      </c>
      <c r="B43" s="1">
        <v>-82.5</v>
      </c>
      <c r="C43" s="1"/>
    </row>
    <row r="44" spans="1:4">
      <c r="B44" s="1"/>
      <c r="C44" s="1"/>
    </row>
    <row r="45" spans="1:4">
      <c r="A45" s="4" t="s">
        <v>2</v>
      </c>
      <c r="B45" s="5">
        <f>SUM(B37:B44)</f>
        <v>5666.7000000000007</v>
      </c>
      <c r="C45" s="5">
        <f>-B45</f>
        <v>-5666.7000000000007</v>
      </c>
    </row>
    <row r="46" spans="1:4">
      <c r="B46" s="1"/>
      <c r="C46" s="1"/>
    </row>
    <row r="47" spans="1:4">
      <c r="B47" s="1"/>
      <c r="C47" s="1"/>
    </row>
    <row r="48" spans="1:4">
      <c r="A48" s="4" t="s">
        <v>26</v>
      </c>
      <c r="B48" s="5"/>
      <c r="C48" s="5">
        <f>SUM(C6:C47)</f>
        <v>19390.099999999999</v>
      </c>
      <c r="D48" t="s">
        <v>30</v>
      </c>
    </row>
    <row r="49" spans="1:4">
      <c r="D49" t="s">
        <v>46</v>
      </c>
    </row>
    <row r="50" spans="1:4">
      <c r="A50" t="s">
        <v>94</v>
      </c>
      <c r="C50" s="1">
        <v>11684</v>
      </c>
    </row>
    <row r="52" spans="1:4">
      <c r="A52" s="4" t="s">
        <v>93</v>
      </c>
      <c r="B52" s="5"/>
      <c r="C52" s="5">
        <f>SUM(C48:C50)</f>
        <v>31074.1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35594-0EAB-4EE9-95B4-E9616EB336B1}">
  <dimension ref="A1:E41"/>
  <sheetViews>
    <sheetView workbookViewId="0">
      <selection activeCell="B4" sqref="B4"/>
    </sheetView>
  </sheetViews>
  <sheetFormatPr defaultRowHeight="15"/>
  <cols>
    <col min="1" max="1" width="52.28515625" customWidth="1"/>
    <col min="3" max="3" width="25.140625" customWidth="1"/>
  </cols>
  <sheetData>
    <row r="1" spans="1:5">
      <c r="A1" s="3" t="s">
        <v>32</v>
      </c>
    </row>
    <row r="2" spans="1:5">
      <c r="A2" s="3"/>
    </row>
    <row r="3" spans="1:5">
      <c r="B3" t="s">
        <v>120</v>
      </c>
    </row>
    <row r="4" spans="1:5">
      <c r="A4" s="3" t="s">
        <v>33</v>
      </c>
      <c r="B4" s="6">
        <f>B6+B7+B8</f>
        <v>17445</v>
      </c>
      <c r="C4" s="1" t="s">
        <v>89</v>
      </c>
      <c r="D4" s="1"/>
      <c r="E4" s="1"/>
    </row>
    <row r="5" spans="1:5">
      <c r="A5" t="s">
        <v>34</v>
      </c>
      <c r="B5" s="1"/>
      <c r="C5" s="1"/>
      <c r="D5" s="1"/>
      <c r="E5" s="1"/>
    </row>
    <row r="6" spans="1:5">
      <c r="A6" t="s">
        <v>35</v>
      </c>
      <c r="B6" s="1">
        <v>16299.2</v>
      </c>
      <c r="C6" s="1" t="s">
        <v>89</v>
      </c>
      <c r="D6" s="1"/>
      <c r="E6" s="1"/>
    </row>
    <row r="7" spans="1:5">
      <c r="A7" t="s">
        <v>36</v>
      </c>
      <c r="B7" s="1">
        <v>907.8</v>
      </c>
      <c r="C7" s="1" t="s">
        <v>89</v>
      </c>
      <c r="D7" s="1"/>
      <c r="E7" s="1"/>
    </row>
    <row r="8" spans="1:5">
      <c r="A8" t="s">
        <v>38</v>
      </c>
      <c r="B8" s="1">
        <v>238</v>
      </c>
      <c r="C8" s="1" t="s">
        <v>89</v>
      </c>
      <c r="D8" s="1"/>
      <c r="E8" s="1"/>
    </row>
    <row r="9" spans="1:5">
      <c r="B9" s="1"/>
      <c r="C9" s="1"/>
      <c r="D9" s="1"/>
      <c r="E9" s="1"/>
    </row>
    <row r="10" spans="1:5">
      <c r="A10" s="3" t="s">
        <v>39</v>
      </c>
      <c r="B10" s="6">
        <f>B12+B13</f>
        <v>4490.8</v>
      </c>
      <c r="C10" s="1" t="s">
        <v>89</v>
      </c>
      <c r="D10" s="1"/>
      <c r="E10" s="1"/>
    </row>
    <row r="11" spans="1:5">
      <c r="A11" t="s">
        <v>34</v>
      </c>
      <c r="B11" s="1"/>
      <c r="C11" s="1"/>
      <c r="D11" s="1"/>
      <c r="E11" s="1"/>
    </row>
    <row r="12" spans="1:5">
      <c r="A12" t="s">
        <v>40</v>
      </c>
      <c r="B12" s="1">
        <v>3971.8</v>
      </c>
      <c r="C12" s="1" t="s">
        <v>89</v>
      </c>
      <c r="D12" s="1"/>
      <c r="E12" s="1"/>
    </row>
    <row r="13" spans="1:5">
      <c r="A13" t="s">
        <v>41</v>
      </c>
      <c r="B13" s="1">
        <v>519</v>
      </c>
      <c r="C13" s="1" t="s">
        <v>89</v>
      </c>
      <c r="D13" s="1"/>
      <c r="E13" s="1"/>
    </row>
    <row r="14" spans="1:5">
      <c r="B14" s="1"/>
      <c r="C14" s="1"/>
      <c r="D14" s="1"/>
      <c r="E14" s="1"/>
    </row>
    <row r="15" spans="1:5">
      <c r="A15" t="s">
        <v>43</v>
      </c>
      <c r="B15" s="1"/>
      <c r="C15" s="1"/>
      <c r="D15" s="1"/>
      <c r="E15" s="1"/>
    </row>
    <row r="16" spans="1:5">
      <c r="B16" s="1"/>
      <c r="C16" s="1"/>
      <c r="D16" s="1"/>
      <c r="E16" s="1"/>
    </row>
    <row r="17" spans="1:5">
      <c r="A17" t="s">
        <v>44</v>
      </c>
      <c r="B17" s="1">
        <f>B4+B10</f>
        <v>21935.8</v>
      </c>
      <c r="C17" s="1" t="s">
        <v>86</v>
      </c>
      <c r="D17" s="1"/>
      <c r="E17" s="1"/>
    </row>
    <row r="18" spans="1:5">
      <c r="B18" s="1"/>
      <c r="C18" s="1" t="s">
        <v>87</v>
      </c>
      <c r="D18" s="1"/>
      <c r="E18" s="1"/>
    </row>
    <row r="19" spans="1:5">
      <c r="A19" t="s">
        <v>47</v>
      </c>
      <c r="B19" s="1"/>
      <c r="C19" s="1"/>
      <c r="D19" s="1"/>
      <c r="E19" s="1"/>
    </row>
    <row r="20" spans="1:5">
      <c r="B20" s="1"/>
      <c r="C20" s="1"/>
      <c r="D20" s="1"/>
      <c r="E20" s="1"/>
    </row>
    <row r="21" spans="1:5">
      <c r="A21" s="3" t="s">
        <v>5</v>
      </c>
      <c r="B21" s="1"/>
      <c r="C21" s="1"/>
      <c r="D21" s="1"/>
      <c r="E21" s="1"/>
    </row>
    <row r="22" spans="1:5">
      <c r="B22" s="1"/>
      <c r="C22" s="1"/>
      <c r="D22" s="1"/>
      <c r="E22" s="1"/>
    </row>
    <row r="23" spans="1:5">
      <c r="A23" t="s">
        <v>48</v>
      </c>
      <c r="B23" s="1">
        <v>397.5</v>
      </c>
      <c r="C23" s="1"/>
      <c r="D23" s="1"/>
      <c r="E23" s="1"/>
    </row>
    <row r="24" spans="1:5">
      <c r="A24" t="s">
        <v>49</v>
      </c>
      <c r="B24" s="1">
        <v>3011.8</v>
      </c>
      <c r="C24" s="1"/>
      <c r="D24" s="1"/>
      <c r="E24" s="1"/>
    </row>
    <row r="25" spans="1:5">
      <c r="A25" t="s">
        <v>50</v>
      </c>
      <c r="B25" s="1">
        <v>1674.5</v>
      </c>
      <c r="C25" s="1"/>
      <c r="D25" s="1"/>
      <c r="E25" s="1"/>
    </row>
    <row r="26" spans="1:5">
      <c r="A26" t="s">
        <v>51</v>
      </c>
      <c r="B26" s="1">
        <v>100</v>
      </c>
      <c r="C26" s="1"/>
      <c r="D26" s="1"/>
      <c r="E26" s="1"/>
    </row>
    <row r="27" spans="1:5">
      <c r="A27" t="s">
        <v>52</v>
      </c>
      <c r="B27" s="1">
        <v>0.4</v>
      </c>
      <c r="C27" s="1"/>
      <c r="D27" s="1"/>
      <c r="E27" s="1"/>
    </row>
    <row r="28" spans="1:5">
      <c r="B28" s="1"/>
      <c r="C28" s="1"/>
      <c r="D28" s="1"/>
      <c r="E28" s="1"/>
    </row>
    <row r="29" spans="1:5">
      <c r="A29" t="s">
        <v>2</v>
      </c>
      <c r="B29" s="1">
        <f>SUM(B23:B28)</f>
        <v>5184.2</v>
      </c>
      <c r="C29" s="1" t="s">
        <v>45</v>
      </c>
    </row>
    <row r="32" spans="1:5">
      <c r="A32" s="3" t="s">
        <v>53</v>
      </c>
    </row>
    <row r="33" spans="1:3">
      <c r="A33" t="s">
        <v>90</v>
      </c>
      <c r="B33" s="1">
        <v>2853</v>
      </c>
      <c r="C33" s="1" t="s">
        <v>45</v>
      </c>
    </row>
    <row r="34" spans="1:3">
      <c r="A34" t="s">
        <v>54</v>
      </c>
      <c r="B34" s="1">
        <v>643</v>
      </c>
      <c r="C34" s="1" t="s">
        <v>45</v>
      </c>
    </row>
    <row r="35" spans="1:3">
      <c r="A35" t="s">
        <v>55</v>
      </c>
      <c r="B35" s="1">
        <v>104</v>
      </c>
      <c r="C35" s="1" t="s">
        <v>45</v>
      </c>
    </row>
    <row r="36" spans="1:3">
      <c r="A36" t="s">
        <v>56</v>
      </c>
      <c r="B36" s="1">
        <v>11684</v>
      </c>
      <c r="C36" s="1" t="s">
        <v>45</v>
      </c>
    </row>
    <row r="37" spans="1:3">
      <c r="A37" t="s">
        <v>57</v>
      </c>
      <c r="B37" s="1">
        <v>450</v>
      </c>
      <c r="C37" s="1" t="s">
        <v>45</v>
      </c>
    </row>
    <row r="38" spans="1:3">
      <c r="B38" s="1"/>
    </row>
    <row r="39" spans="1:3">
      <c r="A39" t="s">
        <v>2</v>
      </c>
      <c r="B39" s="1">
        <f>SUM(B33:B38)</f>
        <v>15734</v>
      </c>
    </row>
    <row r="41" spans="1:3">
      <c r="A41" s="3" t="s">
        <v>58</v>
      </c>
      <c r="B41" s="6">
        <f>B29+B39</f>
        <v>20918.2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71290-A019-43E9-8821-8C712434ED21}">
  <dimension ref="A1:F12"/>
  <sheetViews>
    <sheetView workbookViewId="0">
      <selection activeCell="K8" sqref="K8"/>
    </sheetView>
  </sheetViews>
  <sheetFormatPr defaultRowHeight="15"/>
  <cols>
    <col min="1" max="1" width="39" customWidth="1"/>
    <col min="2" max="4" width="10.140625" bestFit="1" customWidth="1"/>
    <col min="5" max="6" width="9.28515625" bestFit="1" customWidth="1"/>
  </cols>
  <sheetData>
    <row r="1" spans="1:6">
      <c r="A1" s="3" t="s">
        <v>124</v>
      </c>
      <c r="F1" t="s">
        <v>1</v>
      </c>
    </row>
    <row r="2" spans="1:6">
      <c r="B2" s="50" t="s">
        <v>140</v>
      </c>
      <c r="C2" s="50" t="s">
        <v>95</v>
      </c>
      <c r="D2" s="50" t="s">
        <v>96</v>
      </c>
      <c r="E2" s="50" t="s">
        <v>42</v>
      </c>
      <c r="F2" s="50" t="s">
        <v>120</v>
      </c>
    </row>
    <row r="3" spans="1:6">
      <c r="B3" s="50"/>
      <c r="C3" s="50"/>
      <c r="D3" s="50"/>
      <c r="E3" s="50"/>
      <c r="F3" s="50"/>
    </row>
    <row r="4" spans="1:6">
      <c r="A4" s="51" t="s">
        <v>98</v>
      </c>
      <c r="B4" s="53">
        <v>26934.334999999999</v>
      </c>
      <c r="C4" s="53">
        <v>26874.495999999999</v>
      </c>
      <c r="D4" s="53">
        <v>27934.249</v>
      </c>
      <c r="E4" s="53">
        <v>27966.393</v>
      </c>
      <c r="F4" s="53">
        <f>17445+11838.2</f>
        <v>29283.200000000001</v>
      </c>
    </row>
    <row r="5" spans="1:6">
      <c r="A5" s="51" t="s">
        <v>39</v>
      </c>
      <c r="B5" s="53">
        <v>3163.5430000000001</v>
      </c>
      <c r="C5" s="53">
        <v>3246.1579999999999</v>
      </c>
      <c r="D5" s="53">
        <v>3634.248</v>
      </c>
      <c r="E5" s="53">
        <v>3899.2930000000001</v>
      </c>
      <c r="F5" s="53">
        <v>4491</v>
      </c>
    </row>
    <row r="6" spans="1:6">
      <c r="A6" s="49" t="s">
        <v>121</v>
      </c>
      <c r="B6" s="71">
        <v>-906.7</v>
      </c>
      <c r="C6" s="72">
        <v>-1105.2</v>
      </c>
      <c r="D6" s="72">
        <v>-1145.3</v>
      </c>
      <c r="E6" s="72">
        <v>-726</v>
      </c>
      <c r="F6" s="72">
        <v>-100</v>
      </c>
    </row>
    <row r="7" spans="1:6">
      <c r="A7" s="49"/>
    </row>
    <row r="8" spans="1:6">
      <c r="A8" s="26" t="s">
        <v>122</v>
      </c>
      <c r="B8" s="5">
        <f>SUM(B4:B7)</f>
        <v>29191.178</v>
      </c>
      <c r="C8" s="5">
        <f t="shared" ref="C8:F8" si="0">SUM(C4:C7)</f>
        <v>29015.453999999998</v>
      </c>
      <c r="D8" s="5">
        <f t="shared" si="0"/>
        <v>30423.197</v>
      </c>
      <c r="E8" s="5">
        <f t="shared" si="0"/>
        <v>31139.686000000002</v>
      </c>
      <c r="F8" s="5">
        <f t="shared" si="0"/>
        <v>33674.199999999997</v>
      </c>
    </row>
    <row r="9" spans="1:6">
      <c r="A9" s="70"/>
    </row>
    <row r="10" spans="1:6">
      <c r="A10" s="52" t="s">
        <v>97</v>
      </c>
      <c r="B10" s="54">
        <v>-600</v>
      </c>
      <c r="C10" s="54">
        <v>-5500</v>
      </c>
      <c r="D10" s="54">
        <v>-12540</v>
      </c>
      <c r="E10" s="54">
        <v>-12473.5</v>
      </c>
      <c r="F10" s="54">
        <f>-11838.2</f>
        <v>-11838.2</v>
      </c>
    </row>
    <row r="12" spans="1:6">
      <c r="A12" s="26" t="s">
        <v>123</v>
      </c>
      <c r="B12" s="5">
        <f>B8+B10</f>
        <v>28591.178</v>
      </c>
      <c r="C12" s="5">
        <f t="shared" ref="C12:F12" si="1">C8+C10</f>
        <v>23515.453999999998</v>
      </c>
      <c r="D12" s="5">
        <f t="shared" si="1"/>
        <v>17883.197</v>
      </c>
      <c r="E12" s="5">
        <f t="shared" si="1"/>
        <v>18666.186000000002</v>
      </c>
      <c r="F12" s="5">
        <f t="shared" si="1"/>
        <v>21835.999999999996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46D7-DEFA-4497-B3E0-7A3161213A08}">
  <dimension ref="A1:K85"/>
  <sheetViews>
    <sheetView tabSelected="1" zoomScale="91" zoomScaleNormal="91" workbookViewId="0">
      <pane ySplit="3" topLeftCell="A4" activePane="bottomLeft" state="frozen"/>
      <selection pane="bottomLeft" activeCell="A3" sqref="A3"/>
    </sheetView>
  </sheetViews>
  <sheetFormatPr defaultRowHeight="15"/>
  <cols>
    <col min="1" max="1" width="42.85546875" customWidth="1"/>
    <col min="2" max="2" width="34.28515625" customWidth="1"/>
    <col min="3" max="3" width="80.85546875" customWidth="1"/>
    <col min="4" max="4" width="12.140625" customWidth="1"/>
    <col min="5" max="5" width="13.42578125" customWidth="1"/>
    <col min="6" max="6" width="9.28515625" bestFit="1" customWidth="1"/>
    <col min="7" max="7" width="9.7109375" bestFit="1" customWidth="1"/>
    <col min="8" max="8" width="12.7109375" customWidth="1"/>
    <col min="9" max="9" width="12.5703125" customWidth="1"/>
    <col min="10" max="10" width="9.28515625" bestFit="1" customWidth="1"/>
    <col min="11" max="11" width="9.28515625" customWidth="1"/>
  </cols>
  <sheetData>
    <row r="1" spans="1:11" ht="56.25" customHeight="1">
      <c r="A1" s="55" t="s">
        <v>103</v>
      </c>
      <c r="B1" s="56"/>
      <c r="C1" s="56"/>
      <c r="D1" s="56"/>
      <c r="E1" s="56"/>
      <c r="F1" s="56"/>
      <c r="G1" s="56"/>
      <c r="H1" s="56"/>
    </row>
    <row r="2" spans="1:11" ht="56.25" customHeight="1">
      <c r="A2" s="82" t="s">
        <v>142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90">
      <c r="A3" s="2" t="s">
        <v>59</v>
      </c>
      <c r="B3" s="2" t="s">
        <v>60</v>
      </c>
      <c r="C3" s="2" t="s">
        <v>61</v>
      </c>
      <c r="D3" s="17" t="s">
        <v>79</v>
      </c>
      <c r="E3" s="17" t="s">
        <v>36</v>
      </c>
      <c r="F3" s="17" t="s">
        <v>37</v>
      </c>
      <c r="G3" s="43" t="s">
        <v>80</v>
      </c>
      <c r="H3" s="34" t="s">
        <v>81</v>
      </c>
      <c r="I3" s="17" t="s">
        <v>62</v>
      </c>
      <c r="J3" s="74" t="s">
        <v>82</v>
      </c>
      <c r="K3" s="34" t="s">
        <v>126</v>
      </c>
    </row>
    <row r="4" spans="1:11">
      <c r="A4" s="11"/>
      <c r="B4" s="11"/>
      <c r="C4" s="11"/>
      <c r="D4" s="18"/>
      <c r="E4" s="18"/>
      <c r="F4" s="18"/>
      <c r="G4" s="44"/>
      <c r="H4" s="35"/>
      <c r="I4" s="21"/>
      <c r="J4" s="75"/>
      <c r="K4" s="35"/>
    </row>
    <row r="5" spans="1:11" ht="18.75">
      <c r="A5" s="12" t="s">
        <v>129</v>
      </c>
      <c r="B5" s="11"/>
      <c r="C5" s="11"/>
      <c r="D5" s="18"/>
      <c r="E5" s="18"/>
      <c r="F5" s="18"/>
      <c r="G5" s="44"/>
      <c r="H5" s="35"/>
      <c r="I5" s="21"/>
      <c r="J5" s="75"/>
      <c r="K5" s="35"/>
    </row>
    <row r="6" spans="1:11" ht="18.75">
      <c r="A6" s="12"/>
      <c r="B6" s="11"/>
      <c r="C6" s="48" t="s">
        <v>1</v>
      </c>
      <c r="D6" s="18"/>
      <c r="E6" s="18"/>
      <c r="F6" s="18"/>
      <c r="G6" s="44"/>
      <c r="H6" s="35"/>
      <c r="I6" s="21"/>
      <c r="J6" s="75"/>
      <c r="K6" s="35"/>
    </row>
    <row r="7" spans="1:11">
      <c r="A7" s="16" t="s">
        <v>99</v>
      </c>
      <c r="B7" s="4"/>
      <c r="C7" s="4"/>
      <c r="D7" s="33">
        <v>26468.286565423103</v>
      </c>
      <c r="E7" s="20">
        <v>907.4</v>
      </c>
      <c r="F7" s="20">
        <v>238</v>
      </c>
      <c r="G7" s="45">
        <f>SUM(D7:F7)</f>
        <v>27613.686565423104</v>
      </c>
      <c r="H7" s="36">
        <v>3186.6395242904459</v>
      </c>
      <c r="I7" s="33">
        <v>184.94875830000001</v>
      </c>
      <c r="J7" s="76">
        <f>SUM(H7:I7)</f>
        <v>3371.5882825904459</v>
      </c>
      <c r="K7" s="36"/>
    </row>
    <row r="8" spans="1:11" ht="18.75">
      <c r="A8" s="12"/>
      <c r="B8" s="11"/>
      <c r="C8" s="11"/>
      <c r="D8" s="18"/>
      <c r="E8" s="18"/>
      <c r="F8" s="18"/>
      <c r="G8" s="44"/>
      <c r="H8" s="35"/>
      <c r="I8" s="21"/>
      <c r="J8" s="75"/>
      <c r="K8" s="35"/>
    </row>
    <row r="9" spans="1:11" ht="18.75">
      <c r="A9" s="12" t="s">
        <v>78</v>
      </c>
      <c r="D9" s="18"/>
      <c r="E9" s="18"/>
      <c r="F9" s="18"/>
      <c r="G9" s="44"/>
      <c r="H9" s="37"/>
      <c r="I9" s="18"/>
      <c r="J9" s="77"/>
      <c r="K9" s="37"/>
    </row>
    <row r="10" spans="1:11" ht="18.75">
      <c r="A10" s="24" t="s">
        <v>130</v>
      </c>
      <c r="D10" s="18"/>
      <c r="E10" s="18"/>
      <c r="F10" s="18"/>
      <c r="G10" s="44"/>
      <c r="H10" s="37"/>
      <c r="I10" s="18"/>
      <c r="J10" s="77"/>
      <c r="K10" s="37"/>
    </row>
    <row r="11" spans="1:11">
      <c r="A11" s="11" t="s">
        <v>110</v>
      </c>
      <c r="B11" s="22" t="s">
        <v>108</v>
      </c>
      <c r="C11" s="22" t="s">
        <v>100</v>
      </c>
      <c r="D11" s="27">
        <v>200</v>
      </c>
      <c r="E11" s="18"/>
      <c r="F11" s="18"/>
      <c r="G11" s="44">
        <f>SUM(D11:F11)</f>
        <v>200</v>
      </c>
      <c r="H11" s="37"/>
      <c r="I11" s="18"/>
      <c r="J11" s="77">
        <f>SUM(H11:I11)</f>
        <v>0</v>
      </c>
      <c r="K11" s="37" t="s">
        <v>128</v>
      </c>
    </row>
    <row r="12" spans="1:11">
      <c r="A12" s="22"/>
      <c r="B12" s="22" t="s">
        <v>101</v>
      </c>
      <c r="C12" s="22" t="s">
        <v>102</v>
      </c>
      <c r="D12" s="27">
        <v>9.1</v>
      </c>
      <c r="E12" s="18"/>
      <c r="F12" s="18"/>
      <c r="G12" s="44">
        <f>SUM(D12:F12)</f>
        <v>9.1</v>
      </c>
      <c r="H12" s="37">
        <v>15.3</v>
      </c>
      <c r="I12" s="18"/>
      <c r="J12" s="77">
        <f t="shared" ref="J12" si="0">SUM(H12:I12)</f>
        <v>15.3</v>
      </c>
      <c r="K12" s="37" t="s">
        <v>128</v>
      </c>
    </row>
    <row r="13" spans="1:11">
      <c r="A13" s="57"/>
      <c r="B13" s="57" t="s">
        <v>107</v>
      </c>
      <c r="C13" s="22" t="s">
        <v>106</v>
      </c>
      <c r="D13" s="27">
        <v>17.7</v>
      </c>
      <c r="E13" s="18">
        <f>SUM(E12:E12)</f>
        <v>0</v>
      </c>
      <c r="F13" s="18">
        <f>SUM(F12:F12)</f>
        <v>0</v>
      </c>
      <c r="G13" s="44">
        <f t="shared" ref="G13" si="1">SUM(D13:F13)</f>
        <v>17.7</v>
      </c>
      <c r="H13" s="37">
        <v>236</v>
      </c>
      <c r="I13" s="18">
        <v>2.1</v>
      </c>
      <c r="J13" s="77">
        <f t="shared" ref="J13" si="2">SUM(H13:I13)</f>
        <v>238.1</v>
      </c>
      <c r="K13" s="37" t="s">
        <v>128</v>
      </c>
    </row>
    <row r="14" spans="1:11">
      <c r="A14" s="57"/>
      <c r="B14" s="57" t="s">
        <v>108</v>
      </c>
      <c r="C14" s="22" t="s">
        <v>105</v>
      </c>
      <c r="D14" s="27">
        <v>51.3</v>
      </c>
      <c r="E14" s="18">
        <f>SUM(E13:E13)</f>
        <v>0</v>
      </c>
      <c r="F14" s="18">
        <f>SUM(F13:F13)</f>
        <v>0</v>
      </c>
      <c r="G14" s="44">
        <f t="shared" ref="G14:G15" si="3">SUM(D14:F14)</f>
        <v>51.3</v>
      </c>
      <c r="H14" s="37">
        <v>23.9</v>
      </c>
      <c r="I14" s="18">
        <v>0</v>
      </c>
      <c r="J14" s="77">
        <f t="shared" ref="J14:J15" si="4">SUM(H14:I14)</f>
        <v>23.9</v>
      </c>
      <c r="K14" s="37" t="s">
        <v>127</v>
      </c>
    </row>
    <row r="15" spans="1:11">
      <c r="A15" s="57"/>
      <c r="B15" s="57" t="s">
        <v>109</v>
      </c>
      <c r="C15" s="59" t="s">
        <v>104</v>
      </c>
      <c r="D15" s="27">
        <v>154.9</v>
      </c>
      <c r="E15" s="18">
        <f>SUM(E13:E14)</f>
        <v>0</v>
      </c>
      <c r="F15" s="18">
        <f>SUM(F13:F14)</f>
        <v>0</v>
      </c>
      <c r="G15" s="44">
        <f t="shared" si="3"/>
        <v>154.9</v>
      </c>
      <c r="H15" s="37">
        <v>165.5</v>
      </c>
      <c r="I15" s="18">
        <v>332</v>
      </c>
      <c r="J15" s="77">
        <f t="shared" si="4"/>
        <v>497.5</v>
      </c>
      <c r="K15" s="37" t="s">
        <v>127</v>
      </c>
    </row>
    <row r="16" spans="1:11">
      <c r="A16" s="58"/>
      <c r="B16" s="11"/>
      <c r="C16" s="11" t="s">
        <v>71</v>
      </c>
      <c r="D16" s="27">
        <v>693.1</v>
      </c>
      <c r="E16" s="18">
        <f>SUM(E14:E15)</f>
        <v>0</v>
      </c>
      <c r="F16" s="18">
        <f>SUM(F14:F15)</f>
        <v>0</v>
      </c>
      <c r="G16" s="44">
        <f t="shared" ref="G16" si="5">SUM(D16:F16)</f>
        <v>693.1</v>
      </c>
      <c r="H16" s="37">
        <v>4.3</v>
      </c>
      <c r="I16" s="18"/>
      <c r="J16" s="77">
        <f t="shared" ref="J16" si="6">SUM(H16:I16)</f>
        <v>4.3</v>
      </c>
      <c r="K16" s="37" t="s">
        <v>127</v>
      </c>
    </row>
    <row r="17" spans="1:11">
      <c r="A17" s="16" t="s">
        <v>131</v>
      </c>
      <c r="B17" s="4"/>
      <c r="C17" s="4"/>
      <c r="D17" s="73">
        <f>SUM(D11:D16)</f>
        <v>1126.0999999999999</v>
      </c>
      <c r="E17" s="20">
        <f t="shared" ref="E17:J17" si="7">SUM(E11:E16)</f>
        <v>0</v>
      </c>
      <c r="F17" s="20">
        <f t="shared" si="7"/>
        <v>0</v>
      </c>
      <c r="G17" s="45">
        <f t="shared" si="7"/>
        <v>1126.0999999999999</v>
      </c>
      <c r="H17" s="38">
        <f t="shared" si="7"/>
        <v>445</v>
      </c>
      <c r="I17" s="20">
        <f t="shared" si="7"/>
        <v>334.1</v>
      </c>
      <c r="J17" s="78">
        <f t="shared" si="7"/>
        <v>779.09999999999991</v>
      </c>
      <c r="K17" s="38"/>
    </row>
    <row r="18" spans="1:11">
      <c r="A18" s="25"/>
      <c r="B18" s="11"/>
      <c r="C18" s="11"/>
      <c r="D18" s="18"/>
      <c r="E18" s="18"/>
      <c r="F18" s="18"/>
      <c r="G18" s="44"/>
      <c r="H18" s="37"/>
      <c r="I18" s="18"/>
      <c r="J18" s="77"/>
      <c r="K18" s="37"/>
    </row>
    <row r="19" spans="1:11" ht="18.75">
      <c r="A19" s="24" t="s">
        <v>84</v>
      </c>
      <c r="B19" s="7"/>
      <c r="C19" s="11"/>
      <c r="D19" s="18"/>
      <c r="E19" s="18"/>
      <c r="F19" s="18"/>
      <c r="G19" s="44"/>
      <c r="H19" s="37"/>
      <c r="I19" s="18"/>
      <c r="J19" s="77"/>
      <c r="K19" s="37"/>
    </row>
    <row r="20" spans="1:11">
      <c r="A20" s="15" t="s">
        <v>135</v>
      </c>
      <c r="B20" s="7"/>
      <c r="C20" s="11"/>
      <c r="D20" s="18"/>
      <c r="E20" s="18"/>
      <c r="F20" s="18"/>
      <c r="G20" s="44">
        <f t="shared" ref="G20:G29" si="8">SUM(D20:F20)</f>
        <v>0</v>
      </c>
      <c r="H20" s="37"/>
      <c r="I20" s="18"/>
      <c r="J20" s="77">
        <f t="shared" ref="J20:J29" si="9">SUM(H20:I20)</f>
        <v>0</v>
      </c>
      <c r="K20" s="37" t="s">
        <v>127</v>
      </c>
    </row>
    <row r="21" spans="1:11">
      <c r="A21" s="15" t="s">
        <v>77</v>
      </c>
      <c r="B21" t="s">
        <v>108</v>
      </c>
      <c r="C21" s="7" t="s">
        <v>66</v>
      </c>
      <c r="D21" s="18"/>
      <c r="E21" s="18"/>
      <c r="F21" s="18"/>
      <c r="G21" s="44">
        <f t="shared" si="8"/>
        <v>0</v>
      </c>
      <c r="H21" s="37"/>
      <c r="I21" s="18"/>
      <c r="J21" s="77">
        <f t="shared" si="9"/>
        <v>0</v>
      </c>
      <c r="K21" s="37" t="s">
        <v>127</v>
      </c>
    </row>
    <row r="22" spans="1:11">
      <c r="B22" s="7" t="s">
        <v>67</v>
      </c>
      <c r="C22" s="11" t="s">
        <v>111</v>
      </c>
      <c r="D22" s="18">
        <v>49</v>
      </c>
      <c r="E22" s="18"/>
      <c r="F22" s="18"/>
      <c r="G22" s="44">
        <f t="shared" si="8"/>
        <v>49</v>
      </c>
      <c r="H22" s="37"/>
      <c r="I22" s="18"/>
      <c r="J22" s="77">
        <f t="shared" si="9"/>
        <v>0</v>
      </c>
      <c r="K22" s="37" t="s">
        <v>127</v>
      </c>
    </row>
    <row r="23" spans="1:11">
      <c r="B23" s="8"/>
      <c r="C23" s="11" t="s">
        <v>71</v>
      </c>
      <c r="D23" s="18">
        <v>3.8</v>
      </c>
      <c r="E23" s="18"/>
      <c r="F23" s="18"/>
      <c r="G23" s="44">
        <f t="shared" si="8"/>
        <v>3.8</v>
      </c>
      <c r="H23" s="37"/>
      <c r="I23" s="18"/>
      <c r="J23" s="77">
        <f t="shared" si="9"/>
        <v>0</v>
      </c>
      <c r="K23" s="37" t="s">
        <v>127</v>
      </c>
    </row>
    <row r="24" spans="1:11">
      <c r="A24" s="11"/>
      <c r="B24" s="8" t="s">
        <v>64</v>
      </c>
      <c r="C24" s="11" t="s">
        <v>72</v>
      </c>
      <c r="D24" s="18">
        <v>8.3000000000000007</v>
      </c>
      <c r="E24" s="18"/>
      <c r="F24" s="18"/>
      <c r="G24" s="44">
        <f t="shared" si="8"/>
        <v>8.3000000000000007</v>
      </c>
      <c r="H24" s="37"/>
      <c r="I24" s="18"/>
      <c r="J24" s="77">
        <f t="shared" si="9"/>
        <v>0</v>
      </c>
      <c r="K24" s="37" t="s">
        <v>127</v>
      </c>
    </row>
    <row r="25" spans="1:11">
      <c r="A25" s="11"/>
      <c r="B25" s="9"/>
      <c r="C25" s="15" t="s">
        <v>113</v>
      </c>
      <c r="D25" s="18">
        <v>122.3</v>
      </c>
      <c r="E25" s="18"/>
      <c r="F25" s="18"/>
      <c r="G25" s="44">
        <f t="shared" si="8"/>
        <v>122.3</v>
      </c>
      <c r="H25" s="37"/>
      <c r="I25" s="18"/>
      <c r="J25" s="77">
        <f t="shared" si="9"/>
        <v>0</v>
      </c>
      <c r="K25" s="37" t="s">
        <v>127</v>
      </c>
    </row>
    <row r="26" spans="1:11">
      <c r="A26" s="11"/>
      <c r="C26" s="15" t="s">
        <v>73</v>
      </c>
      <c r="D26" s="18">
        <v>269.89999999999998</v>
      </c>
      <c r="E26" s="18"/>
      <c r="F26" s="18"/>
      <c r="G26" s="44">
        <f t="shared" si="8"/>
        <v>269.89999999999998</v>
      </c>
      <c r="H26" s="37"/>
      <c r="I26" s="18"/>
      <c r="J26" s="77">
        <f t="shared" si="9"/>
        <v>0</v>
      </c>
      <c r="K26" s="37" t="s">
        <v>127</v>
      </c>
    </row>
    <row r="27" spans="1:11">
      <c r="A27" s="11"/>
      <c r="B27" s="8" t="s">
        <v>63</v>
      </c>
      <c r="C27" s="15" t="s">
        <v>112</v>
      </c>
      <c r="D27" s="18">
        <v>14.8</v>
      </c>
      <c r="E27" s="18"/>
      <c r="F27" s="18"/>
      <c r="G27" s="44">
        <f t="shared" si="8"/>
        <v>14.8</v>
      </c>
      <c r="H27" s="37"/>
      <c r="I27" s="18"/>
      <c r="J27" s="77">
        <f t="shared" si="9"/>
        <v>0</v>
      </c>
      <c r="K27" s="37" t="s">
        <v>127</v>
      </c>
    </row>
    <row r="28" spans="1:11">
      <c r="A28" s="11"/>
      <c r="C28" s="15" t="s">
        <v>74</v>
      </c>
      <c r="D28" s="18">
        <v>7.4</v>
      </c>
      <c r="E28" s="18"/>
      <c r="F28" s="18"/>
      <c r="G28" s="44">
        <f t="shared" si="8"/>
        <v>7.4</v>
      </c>
      <c r="H28" s="37"/>
      <c r="I28" s="18"/>
      <c r="J28" s="77">
        <f t="shared" si="9"/>
        <v>0</v>
      </c>
      <c r="K28" s="37" t="s">
        <v>127</v>
      </c>
    </row>
    <row r="29" spans="1:11">
      <c r="A29" s="11"/>
      <c r="B29" s="23" t="s">
        <v>68</v>
      </c>
      <c r="C29" s="15" t="s">
        <v>75</v>
      </c>
      <c r="D29" s="18">
        <v>9.6</v>
      </c>
      <c r="E29" s="18"/>
      <c r="F29" s="18"/>
      <c r="G29" s="44">
        <f t="shared" si="8"/>
        <v>9.6</v>
      </c>
      <c r="H29" s="37"/>
      <c r="I29" s="18"/>
      <c r="J29" s="77">
        <f t="shared" si="9"/>
        <v>0</v>
      </c>
      <c r="K29" s="37" t="s">
        <v>127</v>
      </c>
    </row>
    <row r="30" spans="1:11">
      <c r="A30" s="16" t="s">
        <v>132</v>
      </c>
      <c r="B30" s="4"/>
      <c r="C30" s="4"/>
      <c r="D30" s="20">
        <f>SUM(D22:D29)</f>
        <v>485.09999999999997</v>
      </c>
      <c r="E30" s="20">
        <f t="shared" ref="E30:J30" si="10">SUM(E22:E29)</f>
        <v>0</v>
      </c>
      <c r="F30" s="20">
        <f t="shared" si="10"/>
        <v>0</v>
      </c>
      <c r="G30" s="45">
        <f t="shared" si="10"/>
        <v>485.09999999999997</v>
      </c>
      <c r="H30" s="38">
        <f t="shared" si="10"/>
        <v>0</v>
      </c>
      <c r="I30" s="20">
        <f t="shared" si="10"/>
        <v>0</v>
      </c>
      <c r="J30" s="78">
        <f t="shared" si="10"/>
        <v>0</v>
      </c>
      <c r="K30" s="38"/>
    </row>
    <row r="31" spans="1:11">
      <c r="A31" s="4"/>
      <c r="B31" s="16"/>
      <c r="C31" s="4"/>
      <c r="D31" s="19"/>
      <c r="E31" s="19"/>
      <c r="F31" s="19"/>
      <c r="G31" s="46"/>
      <c r="H31" s="39"/>
      <c r="I31" s="19"/>
      <c r="J31" s="77"/>
      <c r="K31" s="37"/>
    </row>
    <row r="32" spans="1:11">
      <c r="A32" s="16" t="s">
        <v>141</v>
      </c>
      <c r="B32" s="16"/>
      <c r="C32" s="16"/>
      <c r="D32" s="20">
        <f t="shared" ref="D32:J32" si="11">D17+D30</f>
        <v>1611.1999999999998</v>
      </c>
      <c r="E32" s="20">
        <f t="shared" si="11"/>
        <v>0</v>
      </c>
      <c r="F32" s="20">
        <f t="shared" si="11"/>
        <v>0</v>
      </c>
      <c r="G32" s="45">
        <f t="shared" si="11"/>
        <v>1611.1999999999998</v>
      </c>
      <c r="H32" s="38">
        <f t="shared" si="11"/>
        <v>445</v>
      </c>
      <c r="I32" s="20">
        <f t="shared" si="11"/>
        <v>334.1</v>
      </c>
      <c r="J32" s="78">
        <f t="shared" si="11"/>
        <v>779.09999999999991</v>
      </c>
      <c r="K32" s="38"/>
    </row>
    <row r="33" spans="1:11">
      <c r="A33" s="11"/>
      <c r="B33" s="11"/>
      <c r="C33" s="11"/>
      <c r="D33" s="18"/>
      <c r="E33" s="18"/>
      <c r="F33" s="18"/>
      <c r="G33" s="44"/>
      <c r="H33" s="37"/>
      <c r="I33" s="18"/>
      <c r="J33" s="77"/>
      <c r="K33" s="37"/>
    </row>
    <row r="34" spans="1:11">
      <c r="A34" s="11"/>
      <c r="B34" s="11"/>
      <c r="C34" s="11"/>
      <c r="D34" s="18"/>
      <c r="E34" s="18"/>
      <c r="F34" s="18"/>
      <c r="G34" s="44"/>
      <c r="H34" s="37"/>
      <c r="I34" s="18"/>
      <c r="J34" s="77"/>
      <c r="K34" s="37"/>
    </row>
    <row r="35" spans="1:11" ht="18.75">
      <c r="A35" s="12" t="s">
        <v>125</v>
      </c>
      <c r="B35" s="11"/>
      <c r="C35" s="11"/>
      <c r="D35" s="18"/>
      <c r="E35" s="18"/>
      <c r="F35" s="18"/>
      <c r="G35" s="44"/>
      <c r="H35" s="37"/>
      <c r="I35" s="18"/>
      <c r="J35" s="77"/>
      <c r="K35" s="37"/>
    </row>
    <row r="36" spans="1:11" ht="18.75">
      <c r="A36" s="24" t="s">
        <v>133</v>
      </c>
      <c r="C36" s="11"/>
      <c r="D36" s="18"/>
      <c r="E36" s="18"/>
      <c r="F36" s="18"/>
      <c r="G36" s="44"/>
      <c r="H36" s="37"/>
      <c r="I36" s="18"/>
      <c r="J36" s="77"/>
      <c r="K36" s="37"/>
    </row>
    <row r="37" spans="1:11">
      <c r="A37" s="4" t="s">
        <v>118</v>
      </c>
      <c r="B37" s="60"/>
      <c r="C37" s="14" t="s">
        <v>119</v>
      </c>
      <c r="D37" s="19">
        <v>26.9</v>
      </c>
      <c r="E37" s="19"/>
      <c r="F37" s="19"/>
      <c r="G37" s="46">
        <f t="shared" ref="G37:G41" si="12">SUM(D37:F37)</f>
        <v>26.9</v>
      </c>
      <c r="H37" s="39">
        <v>3.7</v>
      </c>
      <c r="I37" s="19"/>
      <c r="J37" s="79">
        <f t="shared" ref="J37:J41" si="13">SUM(H37:I37)</f>
        <v>3.7</v>
      </c>
      <c r="K37" s="39" t="s">
        <v>128</v>
      </c>
    </row>
    <row r="38" spans="1:11">
      <c r="A38" t="s">
        <v>83</v>
      </c>
      <c r="B38" s="7"/>
      <c r="C38" s="13" t="s">
        <v>114</v>
      </c>
      <c r="D38" s="18">
        <v>3.8159999999999998</v>
      </c>
      <c r="E38" s="28"/>
      <c r="F38" s="28"/>
      <c r="G38" s="44">
        <f t="shared" si="12"/>
        <v>3.8159999999999998</v>
      </c>
      <c r="H38" s="40">
        <v>7.6</v>
      </c>
      <c r="I38" s="28"/>
      <c r="J38" s="77">
        <f t="shared" si="13"/>
        <v>7.6</v>
      </c>
      <c r="K38" s="37" t="s">
        <v>128</v>
      </c>
    </row>
    <row r="39" spans="1:11">
      <c r="B39" s="8"/>
      <c r="C39" s="13" t="s">
        <v>115</v>
      </c>
      <c r="D39" s="18"/>
      <c r="E39" s="28"/>
      <c r="F39" s="28"/>
      <c r="G39" s="44">
        <f t="shared" si="12"/>
        <v>0</v>
      </c>
      <c r="H39" s="37">
        <v>70</v>
      </c>
      <c r="I39" s="28"/>
      <c r="J39" s="77">
        <f t="shared" si="13"/>
        <v>70</v>
      </c>
      <c r="K39" s="37" t="s">
        <v>128</v>
      </c>
    </row>
    <row r="40" spans="1:11">
      <c r="A40" s="4" t="s">
        <v>85</v>
      </c>
      <c r="B40" s="4"/>
      <c r="C40" s="61" t="s">
        <v>116</v>
      </c>
      <c r="D40" s="20">
        <f>SUM(D38:D39)</f>
        <v>3.8159999999999998</v>
      </c>
      <c r="E40" s="20">
        <f t="shared" ref="E40:J40" si="14">SUM(E38:E39)</f>
        <v>0</v>
      </c>
      <c r="F40" s="20">
        <f t="shared" si="14"/>
        <v>0</v>
      </c>
      <c r="G40" s="20">
        <f t="shared" si="14"/>
        <v>3.8159999999999998</v>
      </c>
      <c r="H40" s="20">
        <f t="shared" si="14"/>
        <v>77.599999999999994</v>
      </c>
      <c r="I40" s="20">
        <f t="shared" si="14"/>
        <v>0</v>
      </c>
      <c r="J40" s="78">
        <f t="shared" si="14"/>
        <v>77.599999999999994</v>
      </c>
      <c r="K40" s="38"/>
    </row>
    <row r="41" spans="1:11">
      <c r="A41" s="4" t="s">
        <v>70</v>
      </c>
      <c r="B41" s="4"/>
      <c r="C41" s="63" t="s">
        <v>117</v>
      </c>
      <c r="D41" s="18">
        <v>34.6</v>
      </c>
      <c r="E41" s="28"/>
      <c r="F41" s="28"/>
      <c r="G41" s="44">
        <f t="shared" si="12"/>
        <v>34.6</v>
      </c>
      <c r="H41" s="37">
        <v>247.3</v>
      </c>
      <c r="I41" s="28"/>
      <c r="J41" s="77">
        <f t="shared" si="13"/>
        <v>247.3</v>
      </c>
      <c r="K41" s="37" t="s">
        <v>127</v>
      </c>
    </row>
    <row r="42" spans="1:11">
      <c r="A42" s="4" t="s">
        <v>69</v>
      </c>
      <c r="B42" s="10"/>
      <c r="C42" s="62" t="s">
        <v>65</v>
      </c>
      <c r="D42" s="19">
        <v>-11903.5</v>
      </c>
      <c r="E42" s="19">
        <v>0</v>
      </c>
      <c r="F42" s="19">
        <v>0</v>
      </c>
      <c r="G42" s="46">
        <f t="shared" ref="G42:G47" si="15">SUM(D42:F42)</f>
        <v>-11903.5</v>
      </c>
      <c r="H42" s="37">
        <v>0</v>
      </c>
      <c r="I42" s="19"/>
      <c r="J42" s="79">
        <f t="shared" ref="J42:J47" si="16">SUM(H42:I42)</f>
        <v>0</v>
      </c>
      <c r="K42" s="39" t="s">
        <v>127</v>
      </c>
    </row>
    <row r="43" spans="1:11">
      <c r="A43" s="11"/>
      <c r="B43" s="4"/>
      <c r="C43" s="11"/>
      <c r="D43" s="18"/>
      <c r="E43" s="18"/>
      <c r="F43" s="18"/>
      <c r="G43" s="44"/>
      <c r="H43" s="38"/>
      <c r="I43" s="18"/>
      <c r="J43" s="77"/>
      <c r="K43" s="37"/>
    </row>
    <row r="44" spans="1:11">
      <c r="A44" s="16" t="s">
        <v>134</v>
      </c>
      <c r="B44" s="60"/>
      <c r="C44" s="16"/>
      <c r="D44" s="20">
        <f>D37+D40+D41+D42</f>
        <v>-11838.183999999999</v>
      </c>
      <c r="E44" s="20">
        <f t="shared" ref="E44:J44" si="17">E37+E40+E41+E42</f>
        <v>0</v>
      </c>
      <c r="F44" s="20">
        <f t="shared" si="17"/>
        <v>0</v>
      </c>
      <c r="G44" s="20">
        <f t="shared" si="17"/>
        <v>-11838.183999999999</v>
      </c>
      <c r="H44" s="20">
        <f t="shared" si="17"/>
        <v>328.6</v>
      </c>
      <c r="I44" s="20">
        <f t="shared" si="17"/>
        <v>0</v>
      </c>
      <c r="J44" s="78">
        <f t="shared" si="17"/>
        <v>328.6</v>
      </c>
      <c r="K44" s="38"/>
    </row>
    <row r="45" spans="1:11">
      <c r="A45" s="11"/>
      <c r="C45" s="11"/>
      <c r="D45" s="18"/>
      <c r="E45" s="18"/>
      <c r="F45" s="18"/>
      <c r="G45" s="44"/>
      <c r="H45" s="64"/>
      <c r="I45" s="37"/>
      <c r="J45" s="77"/>
      <c r="K45" s="37"/>
    </row>
    <row r="46" spans="1:11" ht="18.75">
      <c r="A46" s="24" t="s">
        <v>84</v>
      </c>
      <c r="B46" s="7"/>
      <c r="D46" s="18"/>
      <c r="E46" s="18"/>
      <c r="F46" s="18"/>
      <c r="G46" s="44"/>
      <c r="H46" s="65"/>
      <c r="I46" s="41"/>
      <c r="J46" s="80"/>
      <c r="K46" s="41"/>
    </row>
    <row r="47" spans="1:11">
      <c r="A47" s="11" t="s">
        <v>135</v>
      </c>
      <c r="B47" s="68"/>
      <c r="C47" s="11" t="s">
        <v>76</v>
      </c>
      <c r="D47" s="18">
        <v>57.9</v>
      </c>
      <c r="E47" s="18">
        <v>0.4</v>
      </c>
      <c r="F47" s="18"/>
      <c r="G47" s="44">
        <f t="shared" si="15"/>
        <v>58.3</v>
      </c>
      <c r="H47" s="65">
        <v>11.7</v>
      </c>
      <c r="I47" s="37"/>
      <c r="J47" s="77">
        <f t="shared" si="16"/>
        <v>11.7</v>
      </c>
      <c r="K47" s="37" t="s">
        <v>127</v>
      </c>
    </row>
    <row r="48" spans="1:11">
      <c r="A48" s="16" t="s">
        <v>136</v>
      </c>
      <c r="B48" s="60"/>
      <c r="C48" s="16"/>
      <c r="D48" s="20">
        <f t="shared" ref="D48:J48" si="18">SUM(D47:D47)</f>
        <v>57.9</v>
      </c>
      <c r="E48" s="20">
        <f t="shared" si="18"/>
        <v>0.4</v>
      </c>
      <c r="F48" s="20">
        <f t="shared" si="18"/>
        <v>0</v>
      </c>
      <c r="G48" s="45">
        <f t="shared" si="18"/>
        <v>58.3</v>
      </c>
      <c r="H48" s="66">
        <f t="shared" si="18"/>
        <v>11.7</v>
      </c>
      <c r="I48" s="38">
        <f t="shared" si="18"/>
        <v>0</v>
      </c>
      <c r="J48" s="78">
        <f t="shared" si="18"/>
        <v>11.7</v>
      </c>
      <c r="K48" s="38"/>
    </row>
    <row r="49" spans="1:11">
      <c r="A49" s="11"/>
      <c r="B49" s="4"/>
      <c r="C49" s="11"/>
      <c r="D49" s="18"/>
      <c r="E49" s="18"/>
      <c r="F49" s="18"/>
      <c r="G49" s="44"/>
      <c r="H49" s="66"/>
      <c r="I49" s="37"/>
      <c r="J49" s="80"/>
      <c r="K49" s="41"/>
    </row>
    <row r="50" spans="1:11">
      <c r="A50" s="16" t="s">
        <v>138</v>
      </c>
      <c r="B50" s="60"/>
      <c r="C50" s="16"/>
      <c r="D50" s="20">
        <f t="shared" ref="D50:J50" si="19">D44+D48</f>
        <v>-11780.284</v>
      </c>
      <c r="E50" s="20">
        <f t="shared" si="19"/>
        <v>0.4</v>
      </c>
      <c r="F50" s="20">
        <f t="shared" si="19"/>
        <v>0</v>
      </c>
      <c r="G50" s="45">
        <f t="shared" si="19"/>
        <v>-11779.884</v>
      </c>
      <c r="H50" s="66">
        <f t="shared" si="19"/>
        <v>340.3</v>
      </c>
      <c r="I50" s="38">
        <f t="shared" si="19"/>
        <v>0</v>
      </c>
      <c r="J50" s="78">
        <f t="shared" si="19"/>
        <v>340.3</v>
      </c>
      <c r="K50" s="38"/>
    </row>
    <row r="51" spans="1:11" ht="15.75">
      <c r="B51" s="31"/>
      <c r="D51" s="18"/>
      <c r="E51" s="18"/>
      <c r="F51" s="18"/>
      <c r="G51" s="44"/>
      <c r="H51" s="67"/>
      <c r="I51" s="37"/>
      <c r="J51" s="80"/>
      <c r="K51" s="41"/>
    </row>
    <row r="52" spans="1:11" ht="15.75">
      <c r="A52" s="30" t="s">
        <v>137</v>
      </c>
      <c r="B52" s="60"/>
      <c r="C52" s="30"/>
      <c r="D52" s="32">
        <f t="shared" ref="D52:J52" si="20">D32+D50</f>
        <v>-10169.083999999999</v>
      </c>
      <c r="E52" s="32">
        <f t="shared" si="20"/>
        <v>0.4</v>
      </c>
      <c r="F52" s="32">
        <f t="shared" si="20"/>
        <v>0</v>
      </c>
      <c r="G52" s="47">
        <f t="shared" si="20"/>
        <v>-10168.684000000001</v>
      </c>
      <c r="H52" s="67">
        <f t="shared" si="20"/>
        <v>785.3</v>
      </c>
      <c r="I52" s="42">
        <f t="shared" si="20"/>
        <v>334.1</v>
      </c>
      <c r="J52" s="81">
        <f t="shared" si="20"/>
        <v>1119.3999999999999</v>
      </c>
      <c r="K52" s="42"/>
    </row>
    <row r="53" spans="1:11" ht="15.75">
      <c r="B53" s="31"/>
      <c r="D53" s="29"/>
      <c r="E53" s="18"/>
      <c r="F53" s="18"/>
      <c r="G53" s="44"/>
      <c r="H53" s="67"/>
      <c r="I53" s="37"/>
      <c r="J53" s="80"/>
      <c r="K53" s="41"/>
    </row>
    <row r="54" spans="1:11" ht="15.75">
      <c r="A54" s="30" t="s">
        <v>88</v>
      </c>
      <c r="B54" s="69"/>
      <c r="C54" s="30"/>
      <c r="D54" s="32">
        <f t="shared" ref="D54:J54" si="21">D7+D52</f>
        <v>16299.202565423104</v>
      </c>
      <c r="E54" s="32">
        <f t="shared" si="21"/>
        <v>907.8</v>
      </c>
      <c r="F54" s="32">
        <f t="shared" si="21"/>
        <v>238</v>
      </c>
      <c r="G54" s="47">
        <f t="shared" si="21"/>
        <v>17445.002565423103</v>
      </c>
      <c r="H54" s="67">
        <f t="shared" si="21"/>
        <v>3971.9395242904457</v>
      </c>
      <c r="I54" s="42">
        <f t="shared" si="21"/>
        <v>519.04875830000003</v>
      </c>
      <c r="J54" s="81">
        <f t="shared" si="21"/>
        <v>4490.988282590446</v>
      </c>
      <c r="K54" s="42"/>
    </row>
    <row r="55" spans="1:11">
      <c r="B55" s="9"/>
      <c r="D55" s="1"/>
      <c r="E55" s="1"/>
      <c r="F55" s="1"/>
      <c r="G55" s="1"/>
      <c r="H55" s="1"/>
      <c r="I55" s="1"/>
    </row>
    <row r="56" spans="1:11">
      <c r="B56" s="8"/>
      <c r="D56" s="1"/>
      <c r="E56" s="1"/>
      <c r="F56" s="1"/>
      <c r="G56" s="1"/>
      <c r="H56" s="1"/>
      <c r="I56" s="1"/>
    </row>
    <row r="57" spans="1:11">
      <c r="B57" s="8"/>
      <c r="D57" s="1"/>
      <c r="E57" s="1"/>
      <c r="F57" s="1"/>
      <c r="G57" s="1"/>
      <c r="H57" s="1"/>
      <c r="I57" s="1"/>
    </row>
    <row r="58" spans="1:11">
      <c r="B58" s="10"/>
      <c r="D58" s="1"/>
      <c r="E58" s="1"/>
      <c r="F58" s="1"/>
      <c r="G58" s="1"/>
      <c r="H58" s="1"/>
      <c r="I58" s="1"/>
    </row>
    <row r="59" spans="1:11">
      <c r="B59" s="7"/>
      <c r="D59" s="1"/>
      <c r="E59" s="1"/>
      <c r="F59" s="1"/>
      <c r="G59" s="1"/>
      <c r="H59" s="1"/>
      <c r="I59" s="1"/>
    </row>
    <row r="60" spans="1:11">
      <c r="B60" s="7"/>
      <c r="D60" s="1"/>
      <c r="E60" s="1"/>
      <c r="F60" s="1"/>
      <c r="G60" s="1"/>
      <c r="H60" s="1"/>
      <c r="I60" s="1"/>
    </row>
    <row r="61" spans="1:11">
      <c r="B61" s="7"/>
      <c r="D61" s="1"/>
      <c r="E61" s="1"/>
      <c r="F61" s="1"/>
      <c r="G61" s="1"/>
      <c r="H61" s="1"/>
      <c r="I61" s="1"/>
    </row>
    <row r="62" spans="1:11">
      <c r="B62" s="7"/>
      <c r="D62" s="1"/>
      <c r="E62" s="1"/>
      <c r="F62" s="1"/>
      <c r="G62" s="1"/>
      <c r="H62" s="1"/>
      <c r="I62" s="1"/>
    </row>
    <row r="63" spans="1:11">
      <c r="B63" s="7"/>
      <c r="D63" s="1"/>
      <c r="E63" s="1"/>
      <c r="F63" s="1"/>
      <c r="G63" s="1"/>
      <c r="H63" s="1"/>
      <c r="I63" s="1"/>
    </row>
    <row r="64" spans="1:11">
      <c r="B64" s="7"/>
      <c r="D64" s="1"/>
      <c r="E64" s="1"/>
      <c r="F64" s="1"/>
      <c r="G64" s="1"/>
      <c r="H64" s="1"/>
      <c r="I64" s="1"/>
    </row>
    <row r="65" spans="2:9">
      <c r="B65" s="8"/>
      <c r="D65" s="1"/>
      <c r="E65" s="1"/>
      <c r="F65" s="1"/>
      <c r="G65" s="1"/>
      <c r="H65" s="1"/>
      <c r="I65" s="1"/>
    </row>
    <row r="66" spans="2:9">
      <c r="B66" s="8"/>
      <c r="D66" s="1"/>
      <c r="E66" s="1"/>
      <c r="F66" s="1"/>
      <c r="G66" s="1"/>
      <c r="H66" s="1"/>
      <c r="I66" s="1"/>
    </row>
    <row r="67" spans="2:9">
      <c r="B67" s="9"/>
      <c r="D67" s="1"/>
      <c r="E67" s="1"/>
      <c r="F67" s="1"/>
      <c r="G67" s="1"/>
      <c r="H67" s="1"/>
      <c r="I67" s="1"/>
    </row>
    <row r="68" spans="2:9">
      <c r="B68" s="8"/>
      <c r="D68" s="1"/>
      <c r="E68" s="1"/>
      <c r="F68" s="1"/>
      <c r="G68" s="1"/>
      <c r="H68" s="1"/>
      <c r="I68" s="1"/>
    </row>
    <row r="69" spans="2:9">
      <c r="D69" s="1"/>
      <c r="E69" s="1"/>
      <c r="F69" s="1"/>
      <c r="G69" s="1"/>
      <c r="H69" s="1"/>
      <c r="I69" s="1"/>
    </row>
    <row r="70" spans="2:9">
      <c r="D70" s="1"/>
      <c r="E70" s="1"/>
      <c r="F70" s="1"/>
      <c r="G70" s="1"/>
      <c r="H70" s="1"/>
      <c r="I70" s="1"/>
    </row>
    <row r="71" spans="2:9">
      <c r="D71" s="1"/>
      <c r="E71" s="1"/>
      <c r="F71" s="1"/>
      <c r="G71" s="1"/>
      <c r="H71" s="1"/>
      <c r="I71" s="1"/>
    </row>
    <row r="72" spans="2:9">
      <c r="D72" s="1"/>
      <c r="E72" s="1"/>
      <c r="F72" s="1"/>
      <c r="G72" s="1"/>
      <c r="H72" s="1"/>
      <c r="I72" s="1"/>
    </row>
    <row r="73" spans="2:9">
      <c r="D73" s="1"/>
      <c r="E73" s="1"/>
      <c r="F73" s="1"/>
      <c r="G73" s="1"/>
      <c r="H73" s="1"/>
      <c r="I73" s="1"/>
    </row>
    <row r="74" spans="2:9">
      <c r="D74" s="1"/>
      <c r="E74" s="1"/>
      <c r="F74" s="1"/>
      <c r="G74" s="1"/>
      <c r="H74" s="1"/>
      <c r="I74" s="1"/>
    </row>
    <row r="75" spans="2:9">
      <c r="D75" s="1"/>
      <c r="E75" s="1"/>
      <c r="F75" s="1"/>
      <c r="G75" s="1"/>
      <c r="H75" s="1"/>
      <c r="I75" s="1"/>
    </row>
    <row r="76" spans="2:9">
      <c r="D76" s="1"/>
      <c r="E76" s="1"/>
      <c r="F76" s="1"/>
      <c r="G76" s="1"/>
      <c r="H76" s="1"/>
      <c r="I76" s="1"/>
    </row>
    <row r="77" spans="2:9">
      <c r="D77" s="1"/>
      <c r="E77" s="1"/>
      <c r="F77" s="1"/>
      <c r="G77" s="1"/>
      <c r="H77" s="1"/>
      <c r="I77" s="1"/>
    </row>
    <row r="78" spans="2:9">
      <c r="D78" s="1"/>
      <c r="E78" s="1"/>
      <c r="F78" s="1"/>
      <c r="G78" s="1"/>
      <c r="H78" s="1"/>
      <c r="I78" s="1"/>
    </row>
    <row r="79" spans="2:9">
      <c r="D79" s="1"/>
      <c r="E79" s="1"/>
      <c r="F79" s="1"/>
      <c r="G79" s="1"/>
      <c r="H79" s="1"/>
      <c r="I79" s="1"/>
    </row>
    <row r="80" spans="2:9">
      <c r="D80" s="1"/>
      <c r="E80" s="1"/>
      <c r="F80" s="1"/>
      <c r="G80" s="1"/>
      <c r="H80" s="1"/>
      <c r="I80" s="1"/>
    </row>
    <row r="81" spans="4:9">
      <c r="D81" s="1"/>
      <c r="E81" s="1"/>
      <c r="F81" s="1"/>
      <c r="G81" s="1"/>
      <c r="H81" s="1"/>
      <c r="I81" s="1"/>
    </row>
    <row r="82" spans="4:9">
      <c r="D82" s="1"/>
      <c r="E82" s="1"/>
      <c r="F82" s="1"/>
      <c r="G82" s="1"/>
      <c r="H82" s="1"/>
      <c r="I82" s="1"/>
    </row>
    <row r="83" spans="4:9">
      <c r="D83" s="1"/>
      <c r="E83" s="1"/>
      <c r="F83" s="1"/>
      <c r="G83" s="1"/>
      <c r="H83" s="1"/>
      <c r="I83" s="1"/>
    </row>
    <row r="84" spans="4:9">
      <c r="D84" s="1"/>
      <c r="E84" s="1"/>
      <c r="F84" s="1"/>
      <c r="G84" s="1"/>
      <c r="H84" s="1"/>
      <c r="I84" s="1"/>
    </row>
    <row r="85" spans="4:9">
      <c r="D85" s="1"/>
      <c r="E85" s="1"/>
      <c r="F85" s="1"/>
      <c r="G85" s="1"/>
      <c r="I85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EB5FC7D0CFB4B859FCC6C93EFF82F" ma:contentTypeVersion="8" ma:contentTypeDescription="Create a new document." ma:contentTypeScope="" ma:versionID="866cf22610460818902fbc3eb844a03f">
  <xsd:schema xmlns:xsd="http://www.w3.org/2001/XMLSchema" xmlns:xs="http://www.w3.org/2001/XMLSchema" xmlns:p="http://schemas.microsoft.com/office/2006/metadata/properties" xmlns:ns3="38c213d5-66ed-49da-86b1-50afd15ab056" xmlns:ns4="82ccd615-6f1a-4bf3-bc59-e430298c7372" targetNamespace="http://schemas.microsoft.com/office/2006/metadata/properties" ma:root="true" ma:fieldsID="b135b02e0e130610251b9fb9708421fe" ns3:_="" ns4:_="">
    <xsd:import namespace="38c213d5-66ed-49da-86b1-50afd15ab056"/>
    <xsd:import namespace="82ccd615-6f1a-4bf3-bc59-e430298c737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213d5-66ed-49da-86b1-50afd15ab0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cd615-6f1a-4bf3-bc59-e430298c73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0725D1-D8EB-4D3C-90C9-731782E67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c213d5-66ed-49da-86b1-50afd15ab056"/>
    <ds:schemaRef ds:uri="82ccd615-6f1a-4bf3-bc59-e430298c7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59AFEA-67AA-4CD3-A865-530EB0820BA2}">
  <ds:schemaRefs>
    <ds:schemaRef ds:uri="http://purl.org/dc/terms/"/>
    <ds:schemaRef ds:uri="http://schemas.openxmlformats.org/package/2006/metadata/core-properties"/>
    <ds:schemaRef ds:uri="82ccd615-6f1a-4bf3-bc59-e430298c7372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8c213d5-66ed-49da-86b1-50afd15ab05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7C0559-580F-4663-9263-AAF2572B1D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3.3 cash grant</vt:lpstr>
      <vt:lpstr>3.5 control totals</vt:lpstr>
      <vt:lpstr>3.7 trends</vt:lpstr>
      <vt:lpstr>Annex A funding 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HONEYSETT, Larry</dc:creator>
  <cp:lastModifiedBy>HONEYSETT, Larry</cp:lastModifiedBy>
  <dcterms:created xsi:type="dcterms:W3CDTF">2019-11-04T15:18:51Z</dcterms:created>
  <dcterms:modified xsi:type="dcterms:W3CDTF">2020-12-21T15:29:20Z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f77787-5df4-43b6-a2a8-8d8b678a318b_Enabled">
    <vt:lpwstr>True</vt:lpwstr>
  </property>
  <property fmtid="{D5CDD505-2E9C-101B-9397-08002B2CF9AE}" pid="3" name="MSIP_Label_a8f77787-5df4-43b6-a2a8-8d8b678a318b_SiteId">
    <vt:lpwstr>1ce6dd9e-b337-4088-be5e-8dbbec04b34a</vt:lpwstr>
  </property>
  <property fmtid="{D5CDD505-2E9C-101B-9397-08002B2CF9AE}" pid="4" name="MSIP_Label_a8f77787-5df4-43b6-a2a8-8d8b678a318b_Owner">
    <vt:lpwstr>honeysettl@parliament.uk</vt:lpwstr>
  </property>
  <property fmtid="{D5CDD505-2E9C-101B-9397-08002B2CF9AE}" pid="5" name="MSIP_Label_a8f77787-5df4-43b6-a2a8-8d8b678a318b_SetDate">
    <vt:lpwstr>2019-11-04T15:20:40.1942291Z</vt:lpwstr>
  </property>
  <property fmtid="{D5CDD505-2E9C-101B-9397-08002B2CF9AE}" pid="6" name="MSIP_Label_a8f77787-5df4-43b6-a2a8-8d8b678a318b_Name">
    <vt:lpwstr>Unrestricted</vt:lpwstr>
  </property>
  <property fmtid="{D5CDD505-2E9C-101B-9397-08002B2CF9AE}" pid="7" name="MSIP_Label_a8f77787-5df4-43b6-a2a8-8d8b678a318b_Application">
    <vt:lpwstr>Microsoft Azure Information Protection</vt:lpwstr>
  </property>
  <property fmtid="{D5CDD505-2E9C-101B-9397-08002B2CF9AE}" pid="8" name="MSIP_Label_a8f77787-5df4-43b6-a2a8-8d8b678a318b_ActionId">
    <vt:lpwstr>c40d649c-38ec-4f06-9eb5-18eaa26a0dd4</vt:lpwstr>
  </property>
  <property fmtid="{D5CDD505-2E9C-101B-9397-08002B2CF9AE}" pid="9" name="MSIP_Label_a8f77787-5df4-43b6-a2a8-8d8b678a318b_Extended_MSFT_Method">
    <vt:lpwstr>Automatic</vt:lpwstr>
  </property>
  <property fmtid="{D5CDD505-2E9C-101B-9397-08002B2CF9AE}" pid="10" name="Sensitivity">
    <vt:lpwstr>Unrestricted</vt:lpwstr>
  </property>
  <property fmtid="{D5CDD505-2E9C-101B-9397-08002B2CF9AE}" pid="11" name="ContentTypeId">
    <vt:lpwstr>0x010100116EB5FC7D0CFB4B859FCC6C93EFF82F</vt:lpwstr>
  </property>
</Properties>
</file>