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SJ\OneDrive - UK Parliament\Scrutiny Unit Website\Finalised Guidance and Mockups\"/>
    </mc:Choice>
  </mc:AlternateContent>
  <xr:revisionPtr revIDLastSave="0" documentId="10_ncr:100000_{AB00C87B-AB29-450E-92C2-E207828CD679}" xr6:coauthVersionLast="31" xr6:coauthVersionMax="31" xr10:uidLastSave="{00000000-0000-0000-0000-000000000000}"/>
  <bookViews>
    <workbookView xWindow="0" yWindow="0" windowWidth="20490" windowHeight="6945" xr2:uid="{14FD0746-EB26-4400-AF23-7CC2220162CE}"/>
  </bookViews>
  <sheets>
    <sheet name=" Table A (i)" sheetId="4" r:id="rId1"/>
    <sheet name="Table A (ii)" sheetId="5" r:id="rId2"/>
    <sheet name="Table B" sheetId="1" r:id="rId3"/>
    <sheet name="Sheet2" sheetId="2" state="hidden" r:id="rId4"/>
    <sheet name="Sheet3" sheetId="3" state="hidden" r:id="rId5"/>
  </sheets>
  <definedNames>
    <definedName name="_xlnm.Print_Area" localSheetId="0">' Table A (i)'!$A$1:$N$128</definedName>
    <definedName name="_xlnm.Print_Area" localSheetId="1">'Table A (ii)'!$A$1:$H$51</definedName>
    <definedName name="_xlnm.Print_Area" localSheetId="2">'Table B'!$A$1:$E$80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4" l="1"/>
  <c r="L122" i="4"/>
  <c r="L127" i="4" s="1"/>
  <c r="M127" i="4" s="1"/>
  <c r="F127" i="4"/>
  <c r="F122" i="4"/>
  <c r="G122" i="4" s="1"/>
  <c r="F116" i="4"/>
  <c r="F44" i="4"/>
  <c r="E127" i="4"/>
  <c r="I127" i="4"/>
  <c r="J127" i="4"/>
  <c r="K127" i="4"/>
  <c r="D127" i="4"/>
  <c r="K122" i="4"/>
  <c r="J122" i="4"/>
  <c r="E122" i="4"/>
  <c r="D122" i="4"/>
  <c r="E46" i="5" l="1"/>
  <c r="E45" i="5"/>
  <c r="E44" i="5"/>
  <c r="D46" i="5"/>
  <c r="D45" i="5"/>
  <c r="D44" i="5"/>
  <c r="E42" i="5"/>
  <c r="D42" i="5"/>
  <c r="E35" i="5"/>
  <c r="D35" i="5"/>
  <c r="E26" i="5"/>
  <c r="D26" i="5"/>
  <c r="E48" i="5" l="1"/>
  <c r="F26" i="5"/>
  <c r="G26" i="5" s="1"/>
  <c r="F35" i="5"/>
  <c r="G35" i="5" s="1"/>
  <c r="D48" i="5"/>
  <c r="F42" i="5"/>
  <c r="G42" i="5" s="1"/>
  <c r="D17" i="5"/>
  <c r="E17" i="5"/>
  <c r="D11" i="5"/>
  <c r="E11" i="5"/>
  <c r="J116" i="4"/>
  <c r="K99" i="4"/>
  <c r="J99" i="4"/>
  <c r="L99" i="4" s="1"/>
  <c r="M99" i="4" s="1"/>
  <c r="K93" i="4"/>
  <c r="J93" i="4"/>
  <c r="K74" i="4"/>
  <c r="J74" i="4"/>
  <c r="L74" i="4" s="1"/>
  <c r="M74" i="4" s="1"/>
  <c r="K58" i="4"/>
  <c r="J58" i="4"/>
  <c r="K44" i="4"/>
  <c r="J44" i="4"/>
  <c r="L44" i="4" s="1"/>
  <c r="K39" i="4"/>
  <c r="J39" i="4"/>
  <c r="K31" i="4"/>
  <c r="J31" i="4"/>
  <c r="K21" i="4"/>
  <c r="J21" i="4"/>
  <c r="K18" i="4"/>
  <c r="J18" i="4"/>
  <c r="E125" i="4"/>
  <c r="D125" i="4"/>
  <c r="D116" i="4"/>
  <c r="E99" i="4"/>
  <c r="D99" i="4"/>
  <c r="E93" i="4"/>
  <c r="D93" i="4"/>
  <c r="E74" i="4"/>
  <c r="D74" i="4"/>
  <c r="E21" i="4"/>
  <c r="D21" i="4"/>
  <c r="E58" i="4"/>
  <c r="D58" i="4"/>
  <c r="E44" i="4"/>
  <c r="D44" i="4"/>
  <c r="E39" i="4"/>
  <c r="D39" i="4"/>
  <c r="E31" i="4"/>
  <c r="D31" i="4"/>
  <c r="E18" i="4"/>
  <c r="D18" i="4"/>
  <c r="K103" i="4"/>
  <c r="K116" i="4" s="1"/>
  <c r="E103" i="4"/>
  <c r="L21" i="4" l="1"/>
  <c r="M21" i="4" s="1"/>
  <c r="L58" i="4"/>
  <c r="M58" i="4" s="1"/>
  <c r="L116" i="4"/>
  <c r="M116" i="4" s="1"/>
  <c r="F39" i="4"/>
  <c r="L93" i="4"/>
  <c r="M93" i="4" s="1"/>
  <c r="E50" i="5"/>
  <c r="F17" i="5"/>
  <c r="G17" i="5" s="1"/>
  <c r="F11" i="5"/>
  <c r="G11" i="5" s="1"/>
  <c r="D50" i="5"/>
  <c r="F31" i="4"/>
  <c r="G31" i="4" s="1"/>
  <c r="F93" i="4"/>
  <c r="G93" i="4" s="1"/>
  <c r="F21" i="4"/>
  <c r="G21" i="4" s="1"/>
  <c r="L18" i="4"/>
  <c r="M18" i="4" s="1"/>
  <c r="F58" i="4"/>
  <c r="G58" i="4" s="1"/>
  <c r="F74" i="4"/>
  <c r="G74" i="4" s="1"/>
  <c r="F99" i="4"/>
  <c r="G99" i="4" s="1"/>
  <c r="F125" i="4"/>
  <c r="L39" i="4"/>
  <c r="M39" i="4" s="1"/>
  <c r="F18" i="4"/>
  <c r="G18" i="4" s="1"/>
  <c r="E116" i="4"/>
  <c r="L31" i="4"/>
  <c r="M31" i="4" s="1"/>
  <c r="G39" i="4"/>
  <c r="E7" i="1"/>
  <c r="D7" i="1"/>
  <c r="B7" i="1"/>
  <c r="C6" i="1"/>
  <c r="C8" i="1"/>
  <c r="C77" i="1"/>
  <c r="B77" i="1"/>
  <c r="D67" i="1"/>
  <c r="D66" i="1"/>
  <c r="D74" i="1"/>
  <c r="D75" i="1"/>
  <c r="D76" i="1"/>
  <c r="D53" i="1"/>
  <c r="D54" i="1"/>
  <c r="D55" i="1"/>
  <c r="D56" i="1"/>
  <c r="D42" i="1"/>
  <c r="D40" i="1"/>
  <c r="D41" i="1"/>
  <c r="D65" i="1"/>
  <c r="D73" i="1"/>
  <c r="D34" i="1"/>
  <c r="D35" i="1"/>
  <c r="D36" i="1"/>
  <c r="D37" i="1"/>
  <c r="D38" i="1"/>
  <c r="D50" i="1"/>
  <c r="D51" i="1"/>
  <c r="D33" i="1"/>
  <c r="D63" i="1"/>
  <c r="D62" i="1"/>
  <c r="D47" i="1"/>
  <c r="D48" i="1"/>
  <c r="D49" i="1"/>
  <c r="D70" i="1"/>
  <c r="D71" i="1"/>
  <c r="D72" i="1"/>
  <c r="D64" i="1"/>
  <c r="D52" i="1"/>
  <c r="D22" i="1"/>
  <c r="D23" i="1"/>
  <c r="D24" i="1"/>
  <c r="D25" i="1"/>
  <c r="D26" i="1"/>
  <c r="D27" i="1"/>
  <c r="D21" i="1"/>
  <c r="D14" i="1"/>
  <c r="C15" i="1"/>
  <c r="E15" i="1"/>
  <c r="E10" i="1" s="1"/>
  <c r="B15" i="1"/>
  <c r="D13" i="1"/>
  <c r="D12" i="1"/>
  <c r="G44" i="4" l="1"/>
  <c r="G127" i="4"/>
  <c r="F50" i="5"/>
  <c r="G50" i="5" s="1"/>
  <c r="G116" i="4"/>
  <c r="C10" i="1"/>
  <c r="E80" i="1"/>
  <c r="C7" i="1"/>
  <c r="B80" i="1"/>
  <c r="B10" i="1"/>
  <c r="C80" i="1"/>
  <c r="D77" i="1"/>
  <c r="D15" i="1"/>
  <c r="D10" i="1" s="1"/>
  <c r="D80" i="1" l="1"/>
</calcChain>
</file>

<file path=xl/sharedStrings.xml><?xml version="1.0" encoding="utf-8"?>
<sst xmlns="http://schemas.openxmlformats.org/spreadsheetml/2006/main" count="464" uniqueCount="255">
  <si>
    <t>SR 15 control total- non ring fenced</t>
  </si>
  <si>
    <t>Education school reforms: academisation</t>
  </si>
  <si>
    <t>Education school reforms: National Funding Formula</t>
  </si>
  <si>
    <t>Northern schools package</t>
  </si>
  <si>
    <t>Mentoring</t>
  </si>
  <si>
    <t>Longer school day</t>
  </si>
  <si>
    <t>Breakfast club</t>
  </si>
  <si>
    <t>PE and sport premium</t>
  </si>
  <si>
    <t>Reprofiled capital for education school reform programme</t>
  </si>
  <si>
    <t>Transfer to BIS</t>
  </si>
  <si>
    <t>Transfer in from DCMS (GEO and EHRC)</t>
  </si>
  <si>
    <t>Reprofiling Longer schools package</t>
  </si>
  <si>
    <t>Grammar school expansion</t>
  </si>
  <si>
    <t>Autumn statement 2016</t>
  </si>
  <si>
    <t>Return 2016 Academies funding</t>
  </si>
  <si>
    <t>Transfer of HE/FE from BIS</t>
  </si>
  <si>
    <t>Transfer of HE/FE from BIS- RAB charge and depreciation</t>
  </si>
  <si>
    <t>SR15- control total - ring fenced depreciation</t>
  </si>
  <si>
    <t>Technical education-936 hours</t>
  </si>
  <si>
    <t>Free schools</t>
  </si>
  <si>
    <t>School maintenance</t>
  </si>
  <si>
    <t>School transport</t>
  </si>
  <si>
    <t>Midlands skills Challenge</t>
  </si>
  <si>
    <t>Reprofiling of longer school day</t>
  </si>
  <si>
    <t>unknown item</t>
  </si>
  <si>
    <t>DFE</t>
  </si>
  <si>
    <t>Machinery of government changes:-</t>
  </si>
  <si>
    <t>Spring Budget 2017</t>
  </si>
  <si>
    <t>£ million</t>
  </si>
  <si>
    <t xml:space="preserve">Education </t>
  </si>
  <si>
    <t>-</t>
  </si>
  <si>
    <t>Education: accelerate transition to National Funding Formula</t>
  </si>
  <si>
    <t>England</t>
  </si>
  <si>
    <t>Education: doubling the school sports premium</t>
  </si>
  <si>
    <t xml:space="preserve">Education: every school an academy </t>
  </si>
  <si>
    <t>Education: expand breakfast clubs</t>
  </si>
  <si>
    <t>Education: longer school day</t>
  </si>
  <si>
    <t xml:space="preserve">Education: mentoring for disadvantaged pupils </t>
  </si>
  <si>
    <t>Education: Northern Powerhouse</t>
  </si>
  <si>
    <t>Education</t>
  </si>
  <si>
    <t>16-19 Technical Education: Sainsbury reforms</t>
  </si>
  <si>
    <t xml:space="preserve">Education capital: extend free schools programme </t>
  </si>
  <si>
    <t xml:space="preserve">Free school transport: expand eligibility to selective schools </t>
  </si>
  <si>
    <t xml:space="preserve">Labour market participation: funding for returnships </t>
  </si>
  <si>
    <t>Midlands Skills Challenge (English Language Training)</t>
  </si>
  <si>
    <t>Transfer of international programmes from BEIS</t>
  </si>
  <si>
    <t>Other funding transfers:-</t>
  </si>
  <si>
    <t>depreciation reforecast</t>
  </si>
  <si>
    <t>Autumn Budget 2017</t>
  </si>
  <si>
    <t>Teacher development premium</t>
  </si>
  <si>
    <t>Transfer of GEO/EHRC to Home Office</t>
  </si>
  <si>
    <t>Transfer of HEFCE research to BEIS</t>
  </si>
  <si>
    <t>programme/admin switch</t>
  </si>
  <si>
    <t>Transfer of functional skills training to Ofqual</t>
  </si>
  <si>
    <t>Transfer of local growth funding for skills to MHCLG</t>
  </si>
  <si>
    <t>Transfer for fruit and veg to DH</t>
  </si>
  <si>
    <t xml:space="preserve">Transfer for school security to Home Office </t>
  </si>
  <si>
    <t>Transfer  for Syrian refugees ESOL to Home Office</t>
  </si>
  <si>
    <t>Transfer for QEII scholarships from DFID</t>
  </si>
  <si>
    <t>2018-19 Main Estimates DEL totals as at April 2018</t>
  </si>
  <si>
    <t>National retraining scheme</t>
  </si>
  <si>
    <t>SR2015 addition for 2018-19, compared to 2015-16 baseline</t>
  </si>
  <si>
    <t>Spending Review outcome</t>
  </si>
  <si>
    <t>Spending Review total on Estimates basis</t>
  </si>
  <si>
    <t>adjustments to reflect Estimates treatment (ie adding grants to academies and deducting academies' spending)</t>
  </si>
  <si>
    <t>admin</t>
  </si>
  <si>
    <t>programme</t>
  </si>
  <si>
    <t>Resource DEL total</t>
  </si>
  <si>
    <t>Capital DEL</t>
  </si>
  <si>
    <t>Resource</t>
  </si>
  <si>
    <t>Capital</t>
  </si>
  <si>
    <t>Budget 2016</t>
  </si>
  <si>
    <t>Government Equalities Office Returnships</t>
  </si>
  <si>
    <t>Reprofiling National Funding Formula</t>
  </si>
  <si>
    <t>Capital DEL reprofile</t>
  </si>
  <si>
    <t>National Funding Formula</t>
  </si>
  <si>
    <t>Further capital reprofile</t>
  </si>
  <si>
    <t>Apprenticeships (budget exchange)</t>
  </si>
  <si>
    <t>National Funding Formula (budget exchange)</t>
  </si>
  <si>
    <t>Additional, new, money awarded since SR2015:-</t>
  </si>
  <si>
    <t>Estimating, forecasting and reprofiling changes:-</t>
  </si>
  <si>
    <t>Neutral funding changes between departments:-</t>
  </si>
  <si>
    <t>DEL baseline for SR2015 (2015-16)</t>
  </si>
  <si>
    <t>Table B: how DEL funding plans for 2018-19 have altered since Spending Review 2015</t>
  </si>
  <si>
    <t>Description</t>
  </si>
  <si>
    <t>Programme</t>
  </si>
  <si>
    <t>Deliver an ambitious industrial strategy</t>
  </si>
  <si>
    <t>B</t>
  </si>
  <si>
    <t>Maximise investment opportunities and bolster UK interests</t>
  </si>
  <si>
    <t>Promote competitive markets and responsible business practices</t>
  </si>
  <si>
    <t>D</t>
  </si>
  <si>
    <t>Ensuring that our energy system is reliable and secure</t>
  </si>
  <si>
    <t>Taking action on climate change and decarbonisation</t>
  </si>
  <si>
    <t>Managing our energy legacy safely and responsibly</t>
  </si>
  <si>
    <t>Delivering affordable energy for households and businesses</t>
  </si>
  <si>
    <t>Science and research</t>
  </si>
  <si>
    <t>Capability</t>
  </si>
  <si>
    <t>T</t>
  </si>
  <si>
    <t>Government as shareholder</t>
  </si>
  <si>
    <t>Nuclear Safeguards Development</t>
  </si>
  <si>
    <t>Subheads</t>
  </si>
  <si>
    <t>Business and enterprise</t>
  </si>
  <si>
    <t>other programmes</t>
  </si>
  <si>
    <t>British shipbuilders</t>
  </si>
  <si>
    <t>Depreciation</t>
  </si>
  <si>
    <t>International climate finance</t>
  </si>
  <si>
    <t>Better regulation</t>
  </si>
  <si>
    <t>Market frameworks</t>
  </si>
  <si>
    <t>Low Pay Commission</t>
  </si>
  <si>
    <t>Energy efficiency loans</t>
  </si>
  <si>
    <t>Fuel poverty</t>
  </si>
  <si>
    <t>Green Deal</t>
  </si>
  <si>
    <t>Energy Efficiency</t>
  </si>
  <si>
    <t>Ofgem costs</t>
  </si>
  <si>
    <t>Smart meters</t>
  </si>
  <si>
    <t>New nuclear</t>
  </si>
  <si>
    <t>Oil and gas</t>
  </si>
  <si>
    <t>Carbon capture and storage</t>
  </si>
  <si>
    <t>Energy innovation</t>
  </si>
  <si>
    <t>Drive action on climate change</t>
  </si>
  <si>
    <t>International &amp; EU energy &amp; security</t>
  </si>
  <si>
    <t>International climate change</t>
  </si>
  <si>
    <t>Heat</t>
  </si>
  <si>
    <t>National carbon markets</t>
  </si>
  <si>
    <t>British Energy liabilities</t>
  </si>
  <si>
    <t>Civil nuclear liabilities</t>
  </si>
  <si>
    <t>Coal pensions</t>
  </si>
  <si>
    <t>Concessionary fuel</t>
  </si>
  <si>
    <t>Global threat reduction programme</t>
  </si>
  <si>
    <t>Non- proliferation</t>
  </si>
  <si>
    <t>Nuclear security</t>
  </si>
  <si>
    <t>Invest to save</t>
  </si>
  <si>
    <t>UK Space Agency</t>
  </si>
  <si>
    <t>Core and agency admin</t>
  </si>
  <si>
    <t>Centrally held/unallocated</t>
  </si>
  <si>
    <t>Other programmes</t>
  </si>
  <si>
    <t>Insolvency service</t>
  </si>
  <si>
    <t>Ordnance survey dividend</t>
  </si>
  <si>
    <t>Business and Enterprise access to finance</t>
  </si>
  <si>
    <t>Post Office Network subsidy</t>
  </si>
  <si>
    <t>Competition service programme</t>
  </si>
  <si>
    <t>Committee on Climate Change BEIS funding</t>
  </si>
  <si>
    <t>Coal Authority programme costs</t>
  </si>
  <si>
    <t>Oil and Gas Authority programme costs</t>
  </si>
  <si>
    <t>Civil Nuclear Police authority costs met by BEIS</t>
  </si>
  <si>
    <t>Diamond light source depreciation</t>
  </si>
  <si>
    <t>Post Office holding company</t>
  </si>
  <si>
    <t>Northern Powerhouse</t>
  </si>
  <si>
    <t>Midlands Engine</t>
  </si>
  <si>
    <t>NDA SLC programme</t>
  </si>
  <si>
    <t>NDA gross programme</t>
  </si>
  <si>
    <t>NDA programme income</t>
  </si>
  <si>
    <t>Repayment of contingencies advance</t>
  </si>
  <si>
    <t>Regional Growth fund</t>
  </si>
  <si>
    <t>Ordnance survey</t>
  </si>
  <si>
    <t>National measurement service</t>
  </si>
  <si>
    <t>Launch investments</t>
  </si>
  <si>
    <t>F, M</t>
  </si>
  <si>
    <t>Non proliferation</t>
  </si>
  <si>
    <t>Research Capital investment fund</t>
  </si>
  <si>
    <t>British Academy</t>
  </si>
  <si>
    <t>Royal Academy of engineering</t>
  </si>
  <si>
    <t>Science and society</t>
  </si>
  <si>
    <t>Research Base and Science contingency</t>
  </si>
  <si>
    <t>Animal Licence Fees</t>
  </si>
  <si>
    <t>British Business Bank</t>
  </si>
  <si>
    <t>Enterprise finance guarantee</t>
  </si>
  <si>
    <t>Enterprise capital fund</t>
  </si>
  <si>
    <t>South Tees site company</t>
  </si>
  <si>
    <t>Low Carbon contracts company</t>
  </si>
  <si>
    <t>UK Green infrastructure Platform</t>
  </si>
  <si>
    <t>Renewable energy</t>
  </si>
  <si>
    <t>Table A (ii) AME budgets</t>
  </si>
  <si>
    <t>A, AD</t>
  </si>
  <si>
    <t>C ,K</t>
  </si>
  <si>
    <t>E, L</t>
  </si>
  <si>
    <t>G, N</t>
  </si>
  <si>
    <t>H, O</t>
  </si>
  <si>
    <t>I, P</t>
  </si>
  <si>
    <t>J, Q</t>
  </si>
  <si>
    <t>%</t>
  </si>
  <si>
    <t>sub total</t>
  </si>
  <si>
    <t>total voted and non voted</t>
  </si>
  <si>
    <t>Incapacity benefits</t>
  </si>
  <si>
    <t>Disability and carer benefits</t>
  </si>
  <si>
    <t>Pensioner benefits</t>
  </si>
  <si>
    <t>Other benefits</t>
  </si>
  <si>
    <t>Incapacity benefit</t>
  </si>
  <si>
    <t>Universal Credit (ESA equivalent)</t>
  </si>
  <si>
    <t>Severe Disablement allowance</t>
  </si>
  <si>
    <t>Income support (incapacity)</t>
  </si>
  <si>
    <t>Carer's Allowance</t>
  </si>
  <si>
    <t>Financial Assistance scheme</t>
  </si>
  <si>
    <t>Pension Credit</t>
  </si>
  <si>
    <t>Tv licences for over 75s</t>
  </si>
  <si>
    <t>Winter fuel payments</t>
  </si>
  <si>
    <t>Christmas bonus (contributory)</t>
  </si>
  <si>
    <t>Industrial injuries benefits</t>
  </si>
  <si>
    <t>Bereavement payments</t>
  </si>
  <si>
    <t>Cold weather payments</t>
  </si>
  <si>
    <t>Christmas bonus (non contributory)</t>
  </si>
  <si>
    <t>Universal Credit and equivalent DWP benefits</t>
  </si>
  <si>
    <t>Income-related Employment and Support Allowance</t>
  </si>
  <si>
    <t>Income support (all)</t>
  </si>
  <si>
    <t>Employment and Support Allowance (all)</t>
  </si>
  <si>
    <t>Universal Credit (all)</t>
  </si>
  <si>
    <t>Housing benefit (pensioners)</t>
  </si>
  <si>
    <t>other</t>
  </si>
  <si>
    <t>less items double counted above</t>
  </si>
  <si>
    <t>N, Y, Z, AA, AB, AF, AG, AH, AL, AM, AN, AO, AQ</t>
  </si>
  <si>
    <t>Meteorological Office</t>
  </si>
  <si>
    <t>Table A (i) Departmental Expenditure Limits (DELs)</t>
  </si>
  <si>
    <t>Research and innovation research &amp; development funding held centrally</t>
  </si>
  <si>
    <t>Advisory, Conciliation and Arbitration Service administration</t>
  </si>
  <si>
    <t>Advisory, Conciliation and Arbitration Service programme</t>
  </si>
  <si>
    <t>Competition service admininstration</t>
  </si>
  <si>
    <t>Financial Reporting council administration</t>
  </si>
  <si>
    <t>Electricity market reform</t>
  </si>
  <si>
    <t>European union Emission Trading Scheme &amp; tax</t>
  </si>
  <si>
    <t>Committee on Climate Change other government departments' funding</t>
  </si>
  <si>
    <t>Coal Authority administration costs</t>
  </si>
  <si>
    <t>Oil and Gas Authority admininstration costs</t>
  </si>
  <si>
    <t>UK Atomic Energy Aurthority</t>
  </si>
  <si>
    <t>UK Research and Innovation and UK Atomic Energy Authority admininstration depreciation</t>
  </si>
  <si>
    <t>UK Research and Innovation programme depreciation</t>
  </si>
  <si>
    <t>UK Atomic Energy Authority programme depreciation</t>
  </si>
  <si>
    <t>Higher Education Fundign Council for England (including Global Challenges Research Fund)</t>
  </si>
  <si>
    <t>UK Research and Innovation</t>
  </si>
  <si>
    <t>UK Shared Business Services administration</t>
  </si>
  <si>
    <t>BEIS (Postal services Act 2011) company</t>
  </si>
  <si>
    <t>Green investment Bank</t>
  </si>
  <si>
    <t>Meteorolgical Office</t>
  </si>
  <si>
    <t>Nuclear Decomissioning Authority admininstration costs</t>
  </si>
  <si>
    <t>Universal Credit (Employment and Support Allowance equivalent)</t>
  </si>
  <si>
    <t>Attendance Allowance</t>
  </si>
  <si>
    <t>Personal Independence Payments</t>
  </si>
  <si>
    <t>Disability Living Allowance</t>
  </si>
  <si>
    <t>State pension</t>
  </si>
  <si>
    <t>Jobseeker's Allowance (contributory)</t>
  </si>
  <si>
    <t>Statutory Maternity Pay</t>
  </si>
  <si>
    <t>Income based Jobseeker's Allowance</t>
  </si>
  <si>
    <t>Housing Benefit (working age)</t>
  </si>
  <si>
    <t>Maternity Allowance</t>
  </si>
  <si>
    <t>M, O, P (part),Q (part), AC, AI, AJ</t>
  </si>
  <si>
    <t xml:space="preserve">M, P (part),Q (part),T, U, V, W, AJ, </t>
  </si>
  <si>
    <t>R, S, X (part), AD, AE (part), AP</t>
  </si>
  <si>
    <t>O, P, X (part), AC, AE (part)</t>
  </si>
  <si>
    <t>R, S</t>
  </si>
  <si>
    <t>Nuclear Decommisioning Authority and Site Licence Company expenditure /income</t>
  </si>
  <si>
    <t>EXAMPLE only</t>
  </si>
  <si>
    <t xml:space="preserve">see note  number </t>
  </si>
  <si>
    <t>see note number</t>
  </si>
  <si>
    <t>This year
(Supplementary Estimates budget sought)</t>
  </si>
  <si>
    <t>This year 
(Main Estimates budget approved)</t>
  </si>
  <si>
    <t>change from Main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</si>
</sst>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00"/>
    <numFmt numFmtId="166" formatCode="0.0%"/>
    <numFmt numFmtId="167" formatCode="#,##0,;\-#,##0,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10"/>
      <color theme="1"/>
      <name val="Humnst777 Lt BT"/>
      <family val="2"/>
    </font>
    <font>
      <b/>
      <sz val="10"/>
      <name val="Humnst777 Lt BT"/>
      <family val="2"/>
    </font>
    <font>
      <b/>
      <sz val="10"/>
      <color theme="1"/>
      <name val="Humnst777 Lt BT"/>
      <family val="2"/>
    </font>
    <font>
      <sz val="10"/>
      <name val="Humnst777 Lt BT"/>
      <family val="2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rgb="FF0070C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5" fillId="2" borderId="0">
      <alignment horizontal="right" vertical="top" wrapText="1"/>
    </xf>
    <xf numFmtId="0" fontId="6" fillId="0" borderId="1">
      <alignment horizontal="right"/>
    </xf>
    <xf numFmtId="0" fontId="6" fillId="0" borderId="0"/>
    <xf numFmtId="167" fontId="5" fillId="2" borderId="2">
      <alignment wrapText="1"/>
    </xf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205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0" xfId="0" applyAlignment="1">
      <alignment wrapText="1"/>
    </xf>
    <xf numFmtId="164" fontId="9" fillId="3" borderId="0" xfId="1" applyNumberFormat="1" applyFont="1" applyFill="1" applyBorder="1" applyAlignment="1">
      <alignment horizontal="right"/>
    </xf>
    <xf numFmtId="164" fontId="7" fillId="3" borderId="0" xfId="1" applyNumberFormat="1" applyFont="1" applyFill="1" applyBorder="1" applyAlignment="1">
      <alignment horizontal="right"/>
    </xf>
    <xf numFmtId="164" fontId="7" fillId="0" borderId="3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left" wrapText="1"/>
    </xf>
    <xf numFmtId="0" fontId="7" fillId="0" borderId="3" xfId="1" applyFont="1" applyBorder="1" applyAlignment="1">
      <alignment horizontal="center"/>
    </xf>
    <xf numFmtId="164" fontId="7" fillId="0" borderId="0" xfId="1" applyNumberFormat="1" applyFont="1" applyFill="1" applyBorder="1" applyAlignment="1" applyProtection="1">
      <alignment horizontal="right"/>
      <protection locked="0"/>
    </xf>
    <xf numFmtId="164" fontId="9" fillId="0" borderId="3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center"/>
    </xf>
    <xf numFmtId="166" fontId="9" fillId="0" borderId="0" xfId="2" applyNumberFormat="1" applyFont="1" applyFill="1" applyBorder="1" applyAlignment="1" applyProtection="1">
      <alignment horizontal="right" wrapText="1"/>
      <protection locked="0"/>
    </xf>
    <xf numFmtId="166" fontId="7" fillId="0" borderId="0" xfId="2" applyNumberFormat="1" applyFont="1" applyFill="1" applyBorder="1" applyAlignment="1" applyProtection="1">
      <alignment horizontal="right" wrapText="1"/>
      <protection locked="0"/>
    </xf>
    <xf numFmtId="164" fontId="7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left" wrapText="1"/>
    </xf>
    <xf numFmtId="0" fontId="9" fillId="0" borderId="0" xfId="1" applyFont="1" applyBorder="1" applyAlignment="1"/>
    <xf numFmtId="164" fontId="9" fillId="0" borderId="0" xfId="1" applyNumberFormat="1" applyFont="1" applyAlignment="1">
      <alignment horizontal="right"/>
    </xf>
    <xf numFmtId="0" fontId="7" fillId="0" borderId="0" xfId="1" applyFont="1" applyBorder="1" applyAlignment="1"/>
    <xf numFmtId="164" fontId="7" fillId="0" borderId="3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6" fontId="7" fillId="0" borderId="0" xfId="2" applyNumberFormat="1" applyFont="1" applyBorder="1" applyAlignment="1">
      <alignment horizontal="right"/>
    </xf>
    <xf numFmtId="0" fontId="7" fillId="0" borderId="3" xfId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9" fillId="0" borderId="0" xfId="1" applyFont="1" applyBorder="1" applyAlignment="1"/>
    <xf numFmtId="164" fontId="10" fillId="0" borderId="0" xfId="1" applyNumberFormat="1" applyFont="1" applyFill="1" applyBorder="1" applyAlignment="1">
      <alignment wrapText="1"/>
    </xf>
    <xf numFmtId="164" fontId="10" fillId="0" borderId="0" xfId="1" applyNumberFormat="1" applyFont="1" applyBorder="1" applyAlignment="1">
      <alignment wrapText="1"/>
    </xf>
    <xf numFmtId="164" fontId="7" fillId="0" borderId="3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left" wrapText="1"/>
    </xf>
    <xf numFmtId="0" fontId="7" fillId="0" borderId="3" xfId="1" applyFont="1" applyBorder="1" applyAlignment="1">
      <alignment horizontal="center"/>
    </xf>
    <xf numFmtId="164" fontId="9" fillId="0" borderId="3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166" fontId="9" fillId="0" borderId="0" xfId="2" applyNumberFormat="1" applyFont="1" applyFill="1" applyBorder="1" applyAlignment="1" applyProtection="1">
      <alignment horizontal="right" wrapText="1"/>
      <protection locked="0"/>
    </xf>
    <xf numFmtId="164" fontId="8" fillId="0" borderId="3" xfId="8" applyNumberFormat="1" applyFont="1" applyFill="1" applyBorder="1" applyAlignment="1" applyProtection="1">
      <alignment horizontal="right"/>
      <protection locked="0"/>
    </xf>
    <xf numFmtId="166" fontId="7" fillId="0" borderId="0" xfId="2" applyNumberFormat="1" applyFont="1" applyFill="1" applyBorder="1" applyAlignment="1" applyProtection="1">
      <alignment horizontal="right" wrapText="1"/>
      <protection locked="0"/>
    </xf>
    <xf numFmtId="164" fontId="7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left" wrapText="1"/>
    </xf>
    <xf numFmtId="0" fontId="9" fillId="0" borderId="0" xfId="1" applyFont="1" applyBorder="1" applyAlignment="1"/>
    <xf numFmtId="164" fontId="9" fillId="0" borderId="0" xfId="1" applyNumberFormat="1" applyFont="1" applyAlignment="1">
      <alignment horizontal="right"/>
    </xf>
    <xf numFmtId="0" fontId="7" fillId="0" borderId="0" xfId="1" applyFont="1" applyBorder="1" applyAlignment="1"/>
    <xf numFmtId="164" fontId="9" fillId="4" borderId="0" xfId="1" applyNumberFormat="1" applyFont="1" applyFill="1" applyAlignment="1">
      <alignment horizontal="right"/>
    </xf>
    <xf numFmtId="164" fontId="7" fillId="4" borderId="0" xfId="1" applyNumberFormat="1" applyFont="1" applyFill="1" applyBorder="1" applyAlignment="1">
      <alignment horizontal="right"/>
    </xf>
    <xf numFmtId="164" fontId="0" fillId="0" borderId="4" xfId="0" applyNumberFormat="1" applyBorder="1"/>
    <xf numFmtId="0" fontId="3" fillId="0" borderId="0" xfId="0" applyFont="1"/>
    <xf numFmtId="0" fontId="11" fillId="0" borderId="0" xfId="0" applyFont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164" fontId="7" fillId="0" borderId="3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6" fontId="7" fillId="0" borderId="0" xfId="2" applyNumberFormat="1" applyFont="1" applyBorder="1" applyAlignment="1">
      <alignment horizontal="right"/>
    </xf>
    <xf numFmtId="0" fontId="7" fillId="0" borderId="3" xfId="1" applyFont="1" applyBorder="1" applyAlignment="1">
      <alignment horizontal="center"/>
    </xf>
    <xf numFmtId="164" fontId="9" fillId="0" borderId="3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9" fillId="0" borderId="0" xfId="1" applyFont="1" applyBorder="1" applyAlignment="1"/>
    <xf numFmtId="164" fontId="10" fillId="0" borderId="0" xfId="1" applyNumberFormat="1" applyFont="1" applyFill="1" applyBorder="1" applyAlignment="1">
      <alignment wrapText="1"/>
    </xf>
    <xf numFmtId="166" fontId="9" fillId="0" borderId="0" xfId="2" applyNumberFormat="1" applyFont="1" applyBorder="1" applyAlignment="1">
      <alignment horizontal="right"/>
    </xf>
    <xf numFmtId="164" fontId="10" fillId="0" borderId="0" xfId="1" applyNumberFormat="1" applyFont="1" applyBorder="1" applyAlignment="1">
      <alignment wrapText="1"/>
    </xf>
    <xf numFmtId="164" fontId="7" fillId="0" borderId="3" xfId="1" applyNumberFormat="1" applyFont="1" applyBorder="1" applyAlignment="1">
      <alignment horizontal="right"/>
    </xf>
    <xf numFmtId="164" fontId="7" fillId="0" borderId="3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left" wrapText="1"/>
    </xf>
    <xf numFmtId="0" fontId="7" fillId="0" borderId="3" xfId="1" applyFont="1" applyBorder="1" applyAlignment="1">
      <alignment horizontal="center"/>
    </xf>
    <xf numFmtId="164" fontId="7" fillId="0" borderId="0" xfId="1" applyNumberFormat="1" applyFont="1" applyFill="1" applyBorder="1" applyAlignment="1" applyProtection="1">
      <alignment horizontal="right"/>
      <protection locked="0"/>
    </xf>
    <xf numFmtId="164" fontId="9" fillId="0" borderId="3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center"/>
    </xf>
    <xf numFmtId="166" fontId="9" fillId="0" borderId="0" xfId="2" applyNumberFormat="1" applyFont="1" applyFill="1" applyBorder="1" applyAlignment="1" applyProtection="1">
      <alignment horizontal="right" wrapText="1"/>
      <protection locked="0"/>
    </xf>
    <xf numFmtId="166" fontId="7" fillId="0" borderId="0" xfId="2" applyNumberFormat="1" applyFont="1" applyFill="1" applyBorder="1" applyAlignment="1" applyProtection="1">
      <alignment horizontal="right" wrapText="1"/>
      <protection locked="0"/>
    </xf>
    <xf numFmtId="164" fontId="7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left" wrapText="1"/>
    </xf>
    <xf numFmtId="0" fontId="9" fillId="0" borderId="0" xfId="1" applyFont="1" applyBorder="1" applyAlignment="1"/>
    <xf numFmtId="164" fontId="9" fillId="0" borderId="0" xfId="1" applyNumberFormat="1" applyFont="1" applyAlignment="1">
      <alignment horizontal="right"/>
    </xf>
    <xf numFmtId="0" fontId="7" fillId="0" borderId="0" xfId="1" applyFont="1" applyBorder="1" applyAlignment="1"/>
    <xf numFmtId="164" fontId="7" fillId="0" borderId="0" xfId="1" applyNumberFormat="1" applyFont="1" applyFill="1" applyBorder="1" applyAlignment="1" applyProtection="1">
      <protection locked="0"/>
    </xf>
    <xf numFmtId="164" fontId="9" fillId="0" borderId="0" xfId="1" applyNumberFormat="1" applyFont="1" applyAlignment="1"/>
    <xf numFmtId="164" fontId="7" fillId="0" borderId="3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0" fontId="7" fillId="0" borderId="3" xfId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9" fillId="0" borderId="0" xfId="1" applyFont="1" applyBorder="1" applyAlignment="1"/>
    <xf numFmtId="164" fontId="10" fillId="0" borderId="0" xfId="1" applyNumberFormat="1" applyFont="1" applyFill="1" applyBorder="1" applyAlignment="1">
      <alignment wrapText="1"/>
    </xf>
    <xf numFmtId="164" fontId="7" fillId="0" borderId="0" xfId="1" applyNumberFormat="1" applyFont="1" applyBorder="1" applyAlignment="1"/>
    <xf numFmtId="164" fontId="10" fillId="0" borderId="0" xfId="1" applyNumberFormat="1" applyFont="1" applyBorder="1" applyAlignment="1">
      <alignment wrapText="1"/>
    </xf>
    <xf numFmtId="166" fontId="7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/>
    <xf numFmtId="166" fontId="9" fillId="0" borderId="0" xfId="1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164" fontId="0" fillId="0" borderId="8" xfId="0" applyNumberFormat="1" applyBorder="1" applyAlignment="1">
      <alignment wrapText="1"/>
    </xf>
    <xf numFmtId="164" fontId="0" fillId="0" borderId="8" xfId="0" applyNumberFormat="1" applyBorder="1"/>
    <xf numFmtId="164" fontId="0" fillId="0" borderId="5" xfId="0" applyNumberFormat="1" applyBorder="1"/>
    <xf numFmtId="0" fontId="0" fillId="0" borderId="5" xfId="0" applyBorder="1"/>
    <xf numFmtId="0" fontId="2" fillId="5" borderId="0" xfId="0" applyFont="1" applyFill="1"/>
    <xf numFmtId="164" fontId="2" fillId="5" borderId="4" xfId="0" applyNumberFormat="1" applyFont="1" applyFill="1" applyBorder="1"/>
    <xf numFmtId="0" fontId="0" fillId="5" borderId="0" xfId="0" applyFill="1"/>
    <xf numFmtId="164" fontId="0" fillId="5" borderId="4" xfId="0" applyNumberFormat="1" applyFill="1" applyBorder="1"/>
    <xf numFmtId="0" fontId="0" fillId="5" borderId="4" xfId="0" applyFill="1" applyBorder="1"/>
    <xf numFmtId="0" fontId="0" fillId="5" borderId="6" xfId="0" applyFill="1" applyBorder="1"/>
    <xf numFmtId="164" fontId="0" fillId="5" borderId="0" xfId="0" applyNumberFormat="1" applyFill="1"/>
    <xf numFmtId="0" fontId="3" fillId="0" borderId="5" xfId="0" applyFont="1" applyBorder="1" applyAlignment="1">
      <alignment wrapText="1"/>
    </xf>
    <xf numFmtId="0" fontId="12" fillId="0" borderId="0" xfId="0" applyFont="1"/>
    <xf numFmtId="0" fontId="0" fillId="0" borderId="9" xfId="0" applyBorder="1"/>
    <xf numFmtId="0" fontId="0" fillId="0" borderId="10" xfId="0" applyBorder="1"/>
    <xf numFmtId="0" fontId="13" fillId="0" borderId="0" xfId="0" applyFont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14" fillId="0" borderId="9" xfId="0" applyFont="1" applyBorder="1"/>
    <xf numFmtId="0" fontId="0" fillId="0" borderId="11" xfId="0" applyBorder="1"/>
    <xf numFmtId="0" fontId="13" fillId="0" borderId="15" xfId="0" applyFont="1" applyBorder="1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0" fillId="0" borderId="0" xfId="0" applyFill="1" applyBorder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0" fontId="16" fillId="0" borderId="14" xfId="0" applyFont="1" applyBorder="1"/>
    <xf numFmtId="0" fontId="15" fillId="0" borderId="15" xfId="0" applyFont="1" applyBorder="1"/>
    <xf numFmtId="0" fontId="15" fillId="0" borderId="9" xfId="0" applyFont="1" applyBorder="1"/>
    <xf numFmtId="0" fontId="16" fillId="0" borderId="13" xfId="0" applyFont="1" applyBorder="1"/>
    <xf numFmtId="0" fontId="16" fillId="0" borderId="11" xfId="0" applyFont="1" applyBorder="1" applyAlignment="1">
      <alignment wrapText="1"/>
    </xf>
    <xf numFmtId="0" fontId="16" fillId="0" borderId="15" xfId="0" applyFont="1" applyBorder="1"/>
    <xf numFmtId="0" fontId="16" fillId="0" borderId="7" xfId="0" applyFont="1" applyBorder="1" applyAlignment="1">
      <alignment wrapText="1"/>
    </xf>
    <xf numFmtId="164" fontId="16" fillId="0" borderId="13" xfId="0" applyNumberFormat="1" applyFont="1" applyBorder="1"/>
    <xf numFmtId="166" fontId="16" fillId="0" borderId="13" xfId="0" applyNumberFormat="1" applyFont="1" applyBorder="1"/>
    <xf numFmtId="1" fontId="16" fillId="0" borderId="12" xfId="0" applyNumberFormat="1" applyFont="1" applyBorder="1"/>
    <xf numFmtId="0" fontId="16" fillId="0" borderId="4" xfId="0" applyFont="1" applyBorder="1"/>
    <xf numFmtId="0" fontId="16" fillId="0" borderId="0" xfId="0" applyFont="1" applyBorder="1" applyAlignment="1">
      <alignment wrapText="1"/>
    </xf>
    <xf numFmtId="164" fontId="16" fillId="0" borderId="4" xfId="0" applyNumberFormat="1" applyFont="1" applyBorder="1"/>
    <xf numFmtId="166" fontId="16" fillId="0" borderId="4" xfId="0" applyNumberFormat="1" applyFont="1" applyBorder="1"/>
    <xf numFmtId="164" fontId="16" fillId="7" borderId="8" xfId="0" applyNumberFormat="1" applyFont="1" applyFill="1" applyBorder="1"/>
    <xf numFmtId="164" fontId="15" fillId="7" borderId="8" xfId="0" applyNumberFormat="1" applyFont="1" applyFill="1" applyBorder="1"/>
    <xf numFmtId="166" fontId="15" fillId="7" borderId="8" xfId="0" applyNumberFormat="1" applyFont="1" applyFill="1" applyBorder="1"/>
    <xf numFmtId="1" fontId="16" fillId="7" borderId="14" xfId="0" applyNumberFormat="1" applyFont="1" applyFill="1" applyBorder="1"/>
    <xf numFmtId="0" fontId="16" fillId="6" borderId="4" xfId="0" applyFont="1" applyFill="1" applyBorder="1"/>
    <xf numFmtId="0" fontId="16" fillId="6" borderId="10" xfId="0" applyFont="1" applyFill="1" applyBorder="1" applyAlignment="1">
      <alignment wrapText="1"/>
    </xf>
    <xf numFmtId="164" fontId="16" fillId="6" borderId="13" xfId="0" applyNumberFormat="1" applyFont="1" applyFill="1" applyBorder="1"/>
    <xf numFmtId="164" fontId="15" fillId="6" borderId="13" xfId="0" applyNumberFormat="1" applyFont="1" applyFill="1" applyBorder="1"/>
    <xf numFmtId="166" fontId="15" fillId="6" borderId="13" xfId="0" applyNumberFormat="1" applyFont="1" applyFill="1" applyBorder="1"/>
    <xf numFmtId="1" fontId="16" fillId="6" borderId="11" xfId="0" applyNumberFormat="1" applyFont="1" applyFill="1" applyBorder="1"/>
    <xf numFmtId="1" fontId="16" fillId="0" borderId="11" xfId="0" applyNumberFormat="1" applyFont="1" applyBorder="1"/>
    <xf numFmtId="164" fontId="16" fillId="6" borderId="4" xfId="0" applyNumberFormat="1" applyFont="1" applyFill="1" applyBorder="1"/>
    <xf numFmtId="164" fontId="15" fillId="6" borderId="4" xfId="0" applyNumberFormat="1" applyFont="1" applyFill="1" applyBorder="1"/>
    <xf numFmtId="166" fontId="15" fillId="6" borderId="4" xfId="0" applyNumberFormat="1" applyFont="1" applyFill="1" applyBorder="1"/>
    <xf numFmtId="1" fontId="16" fillId="6" borderId="12" xfId="0" applyNumberFormat="1" applyFont="1" applyFill="1" applyBorder="1"/>
    <xf numFmtId="166" fontId="16" fillId="6" borderId="4" xfId="0" applyNumberFormat="1" applyFont="1" applyFill="1" applyBorder="1"/>
    <xf numFmtId="0" fontId="16" fillId="6" borderId="6" xfId="0" applyFont="1" applyFill="1" applyBorder="1" applyAlignment="1">
      <alignment wrapText="1"/>
    </xf>
    <xf numFmtId="164" fontId="16" fillId="6" borderId="5" xfId="0" applyNumberFormat="1" applyFont="1" applyFill="1" applyBorder="1"/>
    <xf numFmtId="164" fontId="15" fillId="6" borderId="5" xfId="0" applyNumberFormat="1" applyFont="1" applyFill="1" applyBorder="1"/>
    <xf numFmtId="166" fontId="15" fillId="6" borderId="5" xfId="0" applyNumberFormat="1" applyFont="1" applyFill="1" applyBorder="1"/>
    <xf numFmtId="1" fontId="16" fillId="6" borderId="7" xfId="0" applyNumberFormat="1" applyFont="1" applyFill="1" applyBorder="1"/>
    <xf numFmtId="166" fontId="16" fillId="6" borderId="5" xfId="0" applyNumberFormat="1" applyFont="1" applyFill="1" applyBorder="1"/>
    <xf numFmtId="0" fontId="16" fillId="7" borderId="5" xfId="0" applyFont="1" applyFill="1" applyBorder="1"/>
    <xf numFmtId="0" fontId="16" fillId="7" borderId="15" xfId="0" applyFont="1" applyFill="1" applyBorder="1" applyAlignment="1">
      <alignment wrapText="1"/>
    </xf>
    <xf numFmtId="0" fontId="16" fillId="0" borderId="0" xfId="0" applyFont="1" applyBorder="1"/>
    <xf numFmtId="0" fontId="16" fillId="0" borderId="12" xfId="0" applyFont="1" applyBorder="1"/>
    <xf numFmtId="0" fontId="16" fillId="0" borderId="14" xfId="0" applyFont="1" applyBorder="1" applyAlignment="1">
      <alignment wrapText="1"/>
    </xf>
    <xf numFmtId="0" fontId="16" fillId="0" borderId="13" xfId="0" applyFont="1" applyFill="1" applyBorder="1" applyAlignment="1">
      <alignment wrapText="1"/>
    </xf>
    <xf numFmtId="3" fontId="16" fillId="0" borderId="11" xfId="0" applyNumberFormat="1" applyFont="1" applyBorder="1"/>
    <xf numFmtId="3" fontId="16" fillId="0" borderId="13" xfId="0" applyNumberFormat="1" applyFont="1" applyBorder="1"/>
    <xf numFmtId="0" fontId="16" fillId="0" borderId="4" xfId="0" applyFont="1" applyBorder="1" applyAlignment="1">
      <alignment wrapText="1"/>
    </xf>
    <xf numFmtId="0" fontId="17" fillId="0" borderId="12" xfId="0" applyFont="1" applyBorder="1"/>
    <xf numFmtId="3" fontId="16" fillId="0" borderId="12" xfId="0" applyNumberFormat="1" applyFont="1" applyBorder="1"/>
    <xf numFmtId="3" fontId="16" fillId="0" borderId="4" xfId="0" applyNumberFormat="1" applyFont="1" applyBorder="1"/>
    <xf numFmtId="0" fontId="17" fillId="7" borderId="14" xfId="0" applyFont="1" applyFill="1" applyBorder="1" applyAlignment="1">
      <alignment wrapText="1"/>
    </xf>
    <xf numFmtId="0" fontId="17" fillId="7" borderId="14" xfId="0" applyFont="1" applyFill="1" applyBorder="1"/>
    <xf numFmtId="164" fontId="16" fillId="7" borderId="14" xfId="0" applyNumberFormat="1" applyFont="1" applyFill="1" applyBorder="1"/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/>
    <xf numFmtId="164" fontId="16" fillId="6" borderId="11" xfId="0" applyNumberFormat="1" applyFont="1" applyFill="1" applyBorder="1"/>
    <xf numFmtId="0" fontId="17" fillId="0" borderId="12" xfId="0" applyFont="1" applyBorder="1" applyAlignment="1">
      <alignment wrapText="1"/>
    </xf>
    <xf numFmtId="0" fontId="16" fillId="6" borderId="4" xfId="0" applyFont="1" applyFill="1" applyBorder="1" applyAlignment="1">
      <alignment wrapText="1"/>
    </xf>
    <xf numFmtId="0" fontId="16" fillId="7" borderId="5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6" borderId="12" xfId="0" applyFont="1" applyFill="1" applyBorder="1" applyAlignment="1">
      <alignment wrapText="1"/>
    </xf>
    <xf numFmtId="0" fontId="16" fillId="6" borderId="7" xfId="0" applyFont="1" applyFill="1" applyBorder="1" applyAlignment="1">
      <alignment wrapText="1"/>
    </xf>
    <xf numFmtId="0" fontId="16" fillId="6" borderId="8" xfId="0" applyFont="1" applyFill="1" applyBorder="1" applyAlignment="1">
      <alignment wrapText="1"/>
    </xf>
    <xf numFmtId="0" fontId="16" fillId="6" borderId="5" xfId="0" applyFont="1" applyFill="1" applyBorder="1" applyAlignment="1">
      <alignment wrapText="1"/>
    </xf>
    <xf numFmtId="1" fontId="16" fillId="6" borderId="4" xfId="0" applyNumberFormat="1" applyFont="1" applyFill="1" applyBorder="1"/>
    <xf numFmtId="1" fontId="16" fillId="6" borderId="8" xfId="0" applyNumberFormat="1" applyFont="1" applyFill="1" applyBorder="1"/>
    <xf numFmtId="1" fontId="16" fillId="6" borderId="13" xfId="0" applyNumberFormat="1" applyFont="1" applyFill="1" applyBorder="1"/>
    <xf numFmtId="1" fontId="16" fillId="6" borderId="5" xfId="0" applyNumberFormat="1" applyFont="1" applyFill="1" applyBorder="1"/>
    <xf numFmtId="0" fontId="12" fillId="0" borderId="9" xfId="0" applyFont="1" applyBorder="1"/>
    <xf numFmtId="164" fontId="3" fillId="0" borderId="8" xfId="0" applyNumberFormat="1" applyFont="1" applyBorder="1"/>
    <xf numFmtId="0" fontId="16" fillId="7" borderId="9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7" xfId="0" applyFont="1" applyBorder="1" applyAlignment="1">
      <alignment wrapText="1"/>
    </xf>
  </cellXfs>
  <cellStyles count="13">
    <cellStyle name="Comma 2" xfId="12" xr:uid="{00000000-0005-0000-0000-00002F000000}"/>
    <cellStyle name="Normal" xfId="0" builtinId="0"/>
    <cellStyle name="Normal 2" xfId="3" xr:uid="{00000000-0005-0000-0000-000003000000}"/>
    <cellStyle name="Normal 2 2" xfId="9" xr:uid="{00000000-0005-0000-0000-000004000000}"/>
    <cellStyle name="Normal 2 3" xfId="10" xr:uid="{00000000-0005-0000-0000-000005000000}"/>
    <cellStyle name="Normal 2 4" xfId="11" xr:uid="{00000000-0005-0000-0000-000006000000}"/>
    <cellStyle name="Normal 3" xfId="1" xr:uid="{00000000-0005-0000-0000-000030000000}"/>
    <cellStyle name="Percent 2" xfId="2" xr:uid="{00000000-0005-0000-0000-000009000000}"/>
    <cellStyle name="Percent 3" xfId="4" xr:uid="{00000000-0005-0000-0000-000036000000}"/>
    <cellStyle name="Table Header" xfId="5" xr:uid="{00000000-0005-0000-0000-00000A000000}"/>
    <cellStyle name="Table Heading 1" xfId="7" xr:uid="{00000000-0005-0000-0000-00000B000000}"/>
    <cellStyle name="Table Total Millions" xfId="8" xr:uid="{00000000-0005-0000-0000-00000C000000}"/>
    <cellStyle name="Table Units" xfId="6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565150</xdr:colOff>
      <xdr:row>43</xdr:row>
      <xdr:rowOff>111760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2450AC-9FF6-4DA8-A266-D24F681C3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61150" cy="8303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8F6F-DF20-43EF-AB8E-627B5E1F42C3}">
  <sheetPr>
    <pageSetUpPr fitToPage="1"/>
  </sheetPr>
  <dimension ref="A1:P146"/>
  <sheetViews>
    <sheetView tabSelected="1" workbookViewId="0"/>
  </sheetViews>
  <sheetFormatPr defaultRowHeight="15"/>
  <cols>
    <col min="1" max="1" width="7.140625" customWidth="1"/>
    <col min="2" max="2" width="26.42578125" customWidth="1"/>
    <col min="3" max="3" width="36.140625" customWidth="1"/>
    <col min="4" max="4" width="13.42578125" customWidth="1"/>
    <col min="5" max="5" width="10.5703125" customWidth="1"/>
    <col min="6" max="6" width="8.140625" customWidth="1"/>
    <col min="7" max="7" width="11" customWidth="1"/>
    <col min="8" max="8" width="6.85546875" customWidth="1"/>
    <col min="9" max="9" width="7" customWidth="1"/>
    <col min="10" max="10" width="16" customWidth="1"/>
    <col min="11" max="11" width="10" customWidth="1"/>
    <col min="12" max="12" width="9.5703125" customWidth="1"/>
    <col min="13" max="13" width="9" customWidth="1"/>
    <col min="14" max="14" width="9.140625" customWidth="1"/>
    <col min="15" max="15" width="6.42578125" customWidth="1"/>
    <col min="16" max="16" width="5.28515625" customWidth="1"/>
  </cols>
  <sheetData>
    <row r="1" spans="1:16">
      <c r="A1" t="s">
        <v>249</v>
      </c>
    </row>
    <row r="2" spans="1:16">
      <c r="A2" s="124" t="s">
        <v>211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6" ht="26.25">
      <c r="A3" s="184" t="s">
        <v>100</v>
      </c>
      <c r="B3" s="189" t="s">
        <v>84</v>
      </c>
      <c r="C3" s="167" t="s">
        <v>85</v>
      </c>
      <c r="D3" s="128" t="s">
        <v>69</v>
      </c>
      <c r="E3" s="126"/>
      <c r="F3" s="126"/>
      <c r="G3" s="126"/>
      <c r="H3" s="126"/>
      <c r="I3" s="194"/>
      <c r="J3" s="129" t="s">
        <v>70</v>
      </c>
      <c r="K3" s="126"/>
      <c r="L3" s="126"/>
      <c r="M3" s="126"/>
      <c r="N3" s="127"/>
    </row>
    <row r="4" spans="1:16" ht="79.5" customHeight="1">
      <c r="A4" s="185"/>
      <c r="B4" s="187"/>
      <c r="C4" s="131"/>
      <c r="D4" s="203" t="s">
        <v>252</v>
      </c>
      <c r="E4" s="204" t="s">
        <v>253</v>
      </c>
      <c r="F4" s="126" t="s">
        <v>254</v>
      </c>
      <c r="G4" s="127"/>
      <c r="H4" s="184"/>
      <c r="I4" s="195"/>
      <c r="J4" s="203" t="s">
        <v>252</v>
      </c>
      <c r="K4" s="204" t="s">
        <v>253</v>
      </c>
      <c r="L4" s="126" t="s">
        <v>254</v>
      </c>
      <c r="M4" s="127"/>
      <c r="N4" s="131"/>
    </row>
    <row r="5" spans="1:16" ht="47.25" customHeight="1">
      <c r="A5" s="186"/>
      <c r="B5" s="190"/>
      <c r="C5" s="133"/>
      <c r="D5" s="132" t="s">
        <v>28</v>
      </c>
      <c r="E5" s="126"/>
      <c r="F5" s="127"/>
      <c r="G5" s="127" t="s">
        <v>180</v>
      </c>
      <c r="H5" s="133" t="s">
        <v>250</v>
      </c>
      <c r="I5" s="195"/>
      <c r="J5" s="132" t="s">
        <v>28</v>
      </c>
      <c r="K5" s="126"/>
      <c r="L5" s="127"/>
      <c r="M5" s="127" t="s">
        <v>180</v>
      </c>
      <c r="N5" s="133" t="s">
        <v>250</v>
      </c>
    </row>
    <row r="6" spans="1:16" ht="26.25">
      <c r="A6" s="171" t="s">
        <v>173</v>
      </c>
      <c r="B6" s="138" t="s">
        <v>86</v>
      </c>
      <c r="C6" s="181" t="s">
        <v>101</v>
      </c>
      <c r="D6" s="134">
        <v>101.6</v>
      </c>
      <c r="E6" s="134">
        <v>319.3</v>
      </c>
      <c r="F6" s="134"/>
      <c r="G6" s="135"/>
      <c r="H6" s="136"/>
      <c r="I6" s="196"/>
      <c r="J6" s="134">
        <v>13.1</v>
      </c>
      <c r="K6" s="134">
        <v>48.2</v>
      </c>
      <c r="L6" s="134"/>
      <c r="M6" s="135"/>
      <c r="N6" s="136"/>
      <c r="O6" s="1"/>
      <c r="P6" s="1"/>
    </row>
    <row r="7" spans="1:16">
      <c r="A7" s="171"/>
      <c r="B7" s="138"/>
      <c r="C7" s="181" t="s">
        <v>102</v>
      </c>
      <c r="D7" s="139">
        <v>29.4</v>
      </c>
      <c r="E7" s="139">
        <v>21.9</v>
      </c>
      <c r="F7" s="139"/>
      <c r="G7" s="140"/>
      <c r="H7" s="136"/>
      <c r="I7" s="196"/>
      <c r="J7" s="139"/>
      <c r="K7" s="139"/>
      <c r="L7" s="139"/>
      <c r="M7" s="140"/>
      <c r="N7" s="136"/>
      <c r="O7" s="1"/>
      <c r="P7" s="1"/>
    </row>
    <row r="8" spans="1:16">
      <c r="A8" s="171"/>
      <c r="B8" s="138"/>
      <c r="C8" s="181" t="s">
        <v>103</v>
      </c>
      <c r="D8" s="139">
        <v>11.2</v>
      </c>
      <c r="E8" s="139">
        <v>11.4</v>
      </c>
      <c r="F8" s="139"/>
      <c r="G8" s="140"/>
      <c r="H8" s="136"/>
      <c r="I8" s="196"/>
      <c r="J8" s="139"/>
      <c r="K8" s="139"/>
      <c r="L8" s="139"/>
      <c r="M8" s="140"/>
      <c r="N8" s="136"/>
      <c r="O8" s="1"/>
      <c r="P8" s="1"/>
    </row>
    <row r="9" spans="1:16">
      <c r="A9" s="171"/>
      <c r="B9" s="138"/>
      <c r="C9" s="181" t="s">
        <v>104</v>
      </c>
      <c r="D9" s="139">
        <v>12.9</v>
      </c>
      <c r="E9" s="139">
        <v>11.2</v>
      </c>
      <c r="F9" s="139"/>
      <c r="G9" s="140"/>
      <c r="H9" s="136"/>
      <c r="I9" s="196"/>
      <c r="J9" s="139"/>
      <c r="K9" s="139"/>
      <c r="L9" s="139"/>
      <c r="M9" s="140"/>
      <c r="N9" s="136"/>
      <c r="O9" s="1"/>
      <c r="P9" s="1"/>
    </row>
    <row r="10" spans="1:16">
      <c r="A10" s="171"/>
      <c r="B10" s="138"/>
      <c r="C10" s="181" t="s">
        <v>168</v>
      </c>
      <c r="D10" s="139"/>
      <c r="E10" s="139">
        <v>4</v>
      </c>
      <c r="F10" s="139"/>
      <c r="G10" s="140"/>
      <c r="H10" s="136"/>
      <c r="I10" s="196"/>
      <c r="J10" s="139"/>
      <c r="K10" s="139">
        <v>0.1</v>
      </c>
      <c r="L10" s="139"/>
      <c r="M10" s="140"/>
      <c r="N10" s="136"/>
      <c r="O10" s="1"/>
      <c r="P10" s="1"/>
    </row>
    <row r="11" spans="1:16">
      <c r="A11" s="171"/>
      <c r="B11" s="138"/>
      <c r="C11" s="181" t="s">
        <v>153</v>
      </c>
      <c r="D11" s="139"/>
      <c r="E11" s="139"/>
      <c r="F11" s="139"/>
      <c r="G11" s="140"/>
      <c r="H11" s="136"/>
      <c r="I11" s="196"/>
      <c r="J11" s="139">
        <v>33.799999999999997</v>
      </c>
      <c r="K11" s="139">
        <v>41.9</v>
      </c>
      <c r="L11" s="139"/>
      <c r="M11" s="140"/>
      <c r="N11" s="136"/>
      <c r="O11" s="1"/>
      <c r="P11" s="1"/>
    </row>
    <row r="12" spans="1:16">
      <c r="A12" s="171"/>
      <c r="B12" s="138"/>
      <c r="C12" s="181" t="s">
        <v>210</v>
      </c>
      <c r="D12" s="139"/>
      <c r="E12" s="139"/>
      <c r="F12" s="139"/>
      <c r="G12" s="140"/>
      <c r="H12" s="136"/>
      <c r="I12" s="196"/>
      <c r="J12" s="139">
        <v>100.7</v>
      </c>
      <c r="K12" s="139">
        <v>98.8</v>
      </c>
      <c r="L12" s="139"/>
      <c r="M12" s="140"/>
      <c r="N12" s="136"/>
      <c r="O12" s="1"/>
      <c r="P12" s="1"/>
    </row>
    <row r="13" spans="1:16">
      <c r="A13" s="171"/>
      <c r="B13" s="138"/>
      <c r="C13" s="181" t="s">
        <v>154</v>
      </c>
      <c r="D13" s="139"/>
      <c r="E13" s="139"/>
      <c r="F13" s="139"/>
      <c r="G13" s="140"/>
      <c r="H13" s="136"/>
      <c r="I13" s="196"/>
      <c r="J13" s="139">
        <v>80.7</v>
      </c>
      <c r="K13" s="139">
        <v>79.2</v>
      </c>
      <c r="L13" s="139"/>
      <c r="M13" s="140"/>
      <c r="N13" s="136"/>
      <c r="O13" s="1"/>
      <c r="P13" s="1"/>
    </row>
    <row r="14" spans="1:16" ht="26.25">
      <c r="A14" s="171"/>
      <c r="B14" s="138"/>
      <c r="C14" s="181" t="s">
        <v>212</v>
      </c>
      <c r="D14" s="139"/>
      <c r="E14" s="139"/>
      <c r="F14" s="139"/>
      <c r="G14" s="140"/>
      <c r="H14" s="136"/>
      <c r="I14" s="196"/>
      <c r="J14" s="139">
        <v>-2.2000000000000002</v>
      </c>
      <c r="K14" s="139">
        <v>1.5</v>
      </c>
      <c r="L14" s="139"/>
      <c r="M14" s="140"/>
      <c r="N14" s="136"/>
      <c r="O14" s="1"/>
      <c r="P14" s="1"/>
    </row>
    <row r="15" spans="1:16">
      <c r="A15" s="171"/>
      <c r="B15" s="138"/>
      <c r="C15" s="181" t="s">
        <v>155</v>
      </c>
      <c r="D15" s="139"/>
      <c r="E15" s="139"/>
      <c r="F15" s="139"/>
      <c r="G15" s="140"/>
      <c r="H15" s="136"/>
      <c r="I15" s="196"/>
      <c r="J15" s="139">
        <v>59.4</v>
      </c>
      <c r="K15" s="139">
        <v>71.2</v>
      </c>
      <c r="L15" s="139"/>
      <c r="M15" s="140"/>
      <c r="N15" s="136"/>
      <c r="O15" s="1"/>
      <c r="P15" s="1"/>
    </row>
    <row r="16" spans="1:16">
      <c r="A16" s="171"/>
      <c r="B16" s="138"/>
      <c r="C16" s="181" t="s">
        <v>156</v>
      </c>
      <c r="D16" s="139"/>
      <c r="E16" s="139"/>
      <c r="F16" s="139"/>
      <c r="G16" s="140"/>
      <c r="H16" s="136"/>
      <c r="I16" s="196"/>
      <c r="J16" s="139">
        <v>-157.30000000000001</v>
      </c>
      <c r="K16" s="139">
        <v>-101.4</v>
      </c>
      <c r="L16" s="139"/>
      <c r="M16" s="140"/>
      <c r="N16" s="136"/>
      <c r="O16" s="1"/>
      <c r="P16" s="1"/>
    </row>
    <row r="17" spans="1:16">
      <c r="A17" s="171"/>
      <c r="B17" s="138"/>
      <c r="C17" s="181" t="s">
        <v>135</v>
      </c>
      <c r="D17" s="139"/>
      <c r="E17" s="139">
        <v>12.6</v>
      </c>
      <c r="F17" s="139"/>
      <c r="G17" s="140"/>
      <c r="H17" s="136"/>
      <c r="I17" s="196"/>
      <c r="J17" s="139"/>
      <c r="K17" s="139">
        <v>-33.200000000000003</v>
      </c>
      <c r="L17" s="139"/>
      <c r="M17" s="140"/>
      <c r="N17" s="136"/>
      <c r="O17" s="1"/>
      <c r="P17" s="1"/>
    </row>
    <row r="18" spans="1:16">
      <c r="A18" s="183"/>
      <c r="B18" s="164" t="s">
        <v>181</v>
      </c>
      <c r="C18" s="175"/>
      <c r="D18" s="141">
        <f>SUM(D6:D17)</f>
        <v>155.1</v>
      </c>
      <c r="E18" s="141">
        <f t="shared" ref="E18" si="0">SUM(E6:E17)</f>
        <v>380.4</v>
      </c>
      <c r="F18" s="142">
        <f>D18-E18</f>
        <v>-225.29999999999998</v>
      </c>
      <c r="G18" s="143">
        <f>F18/E18</f>
        <v>-0.5922712933753943</v>
      </c>
      <c r="H18" s="144">
        <v>1</v>
      </c>
      <c r="I18" s="197"/>
      <c r="J18" s="141">
        <f>SUM(J6:J17)</f>
        <v>128.19999999999999</v>
      </c>
      <c r="K18" s="141">
        <f>SUM(K6:K17)</f>
        <v>206.29999999999995</v>
      </c>
      <c r="L18" s="142">
        <f>J18-K18</f>
        <v>-78.099999999999966</v>
      </c>
      <c r="M18" s="143">
        <f>L18/K18</f>
        <v>-0.37857489093553071</v>
      </c>
      <c r="N18" s="144">
        <v>6</v>
      </c>
      <c r="O18" s="1"/>
      <c r="P18" s="1"/>
    </row>
    <row r="19" spans="1:16">
      <c r="A19" s="182"/>
      <c r="B19" s="146"/>
      <c r="C19" s="178"/>
      <c r="D19" s="147"/>
      <c r="E19" s="147"/>
      <c r="F19" s="148"/>
      <c r="G19" s="149"/>
      <c r="H19" s="150"/>
      <c r="I19" s="198"/>
      <c r="J19" s="147"/>
      <c r="K19" s="147"/>
      <c r="L19" s="148"/>
      <c r="M19" s="149"/>
      <c r="N19" s="150"/>
      <c r="O19" s="1"/>
      <c r="P19" s="1"/>
    </row>
    <row r="20" spans="1:16" ht="39">
      <c r="A20" s="185" t="s">
        <v>87</v>
      </c>
      <c r="B20" s="187" t="s">
        <v>88</v>
      </c>
      <c r="C20" s="191" t="s">
        <v>105</v>
      </c>
      <c r="D20" s="134">
        <v>63</v>
      </c>
      <c r="E20" s="134">
        <v>44</v>
      </c>
      <c r="F20" s="134"/>
      <c r="G20" s="135"/>
      <c r="H20" s="151"/>
      <c r="I20" s="198"/>
      <c r="J20" s="134">
        <v>284</v>
      </c>
      <c r="K20" s="134">
        <v>295</v>
      </c>
      <c r="L20" s="134"/>
      <c r="M20" s="135"/>
      <c r="N20" s="151"/>
      <c r="O20" s="1"/>
      <c r="P20" s="1"/>
    </row>
    <row r="21" spans="1:16">
      <c r="A21" s="183"/>
      <c r="B21" s="164" t="s">
        <v>181</v>
      </c>
      <c r="C21" s="175"/>
      <c r="D21" s="141">
        <f>SUM(D20)</f>
        <v>63</v>
      </c>
      <c r="E21" s="141">
        <f t="shared" ref="E21" si="1">SUM(E20)</f>
        <v>44</v>
      </c>
      <c r="F21" s="142">
        <f>D21-E21</f>
        <v>19</v>
      </c>
      <c r="G21" s="143">
        <f>F21/E21</f>
        <v>0.43181818181818182</v>
      </c>
      <c r="H21" s="144">
        <v>2</v>
      </c>
      <c r="I21" s="197"/>
      <c r="J21" s="141">
        <f>J20</f>
        <v>284</v>
      </c>
      <c r="K21" s="141">
        <f>K20</f>
        <v>295</v>
      </c>
      <c r="L21" s="142">
        <f>J21-K21</f>
        <v>-11</v>
      </c>
      <c r="M21" s="143">
        <f>L21/K21</f>
        <v>-3.7288135593220341E-2</v>
      </c>
      <c r="N21" s="144"/>
      <c r="O21" s="1"/>
      <c r="P21" s="1"/>
    </row>
    <row r="22" spans="1:16">
      <c r="A22" s="182"/>
      <c r="B22" s="188"/>
      <c r="C22" s="192"/>
      <c r="D22" s="152"/>
      <c r="E22" s="152"/>
      <c r="F22" s="153"/>
      <c r="G22" s="154"/>
      <c r="H22" s="155"/>
      <c r="I22" s="196"/>
      <c r="J22" s="152"/>
      <c r="K22" s="152"/>
      <c r="L22" s="152"/>
      <c r="M22" s="156"/>
      <c r="N22" s="155"/>
      <c r="O22" s="1"/>
      <c r="P22" s="1"/>
    </row>
    <row r="23" spans="1:16" ht="39">
      <c r="A23" s="171" t="s">
        <v>174</v>
      </c>
      <c r="B23" s="138" t="s">
        <v>89</v>
      </c>
      <c r="C23" s="181" t="s">
        <v>106</v>
      </c>
      <c r="D23" s="139">
        <v>8.4</v>
      </c>
      <c r="E23" s="139">
        <v>6.1</v>
      </c>
      <c r="F23" s="139"/>
      <c r="G23" s="140"/>
      <c r="H23" s="136"/>
      <c r="I23" s="196"/>
      <c r="J23" s="139"/>
      <c r="K23" s="139">
        <v>1.7</v>
      </c>
      <c r="L23" s="139"/>
      <c r="M23" s="140"/>
      <c r="N23" s="136"/>
      <c r="O23" s="1"/>
      <c r="P23" s="1"/>
    </row>
    <row r="24" spans="1:16">
      <c r="A24" s="171"/>
      <c r="B24" s="138"/>
      <c r="C24" s="181" t="s">
        <v>107</v>
      </c>
      <c r="D24" s="139">
        <v>84.3</v>
      </c>
      <c r="E24" s="139">
        <v>82.2</v>
      </c>
      <c r="F24" s="139"/>
      <c r="G24" s="140"/>
      <c r="H24" s="136"/>
      <c r="I24" s="196"/>
      <c r="J24" s="139"/>
      <c r="K24" s="139">
        <v>1</v>
      </c>
      <c r="L24" s="139"/>
      <c r="M24" s="140"/>
      <c r="N24" s="136"/>
      <c r="O24" s="1"/>
      <c r="P24" s="1"/>
    </row>
    <row r="25" spans="1:16">
      <c r="A25" s="171"/>
      <c r="B25" s="138"/>
      <c r="C25" s="181" t="s">
        <v>108</v>
      </c>
      <c r="D25" s="139">
        <v>0.8</v>
      </c>
      <c r="E25" s="139">
        <v>0.8</v>
      </c>
      <c r="F25" s="139"/>
      <c r="G25" s="140"/>
      <c r="H25" s="136"/>
      <c r="I25" s="196"/>
      <c r="J25" s="139"/>
      <c r="K25" s="139"/>
      <c r="L25" s="139"/>
      <c r="M25" s="140"/>
      <c r="N25" s="136"/>
      <c r="O25" s="1"/>
      <c r="P25" s="1"/>
    </row>
    <row r="26" spans="1:16" ht="26.25">
      <c r="A26" s="171"/>
      <c r="B26" s="138"/>
      <c r="C26" s="181" t="s">
        <v>213</v>
      </c>
      <c r="D26" s="139">
        <v>7.8</v>
      </c>
      <c r="E26" s="139">
        <v>7.7</v>
      </c>
      <c r="F26" s="139"/>
      <c r="G26" s="140"/>
      <c r="H26" s="136"/>
      <c r="I26" s="196"/>
      <c r="J26" s="139"/>
      <c r="K26" s="139"/>
      <c r="L26" s="139"/>
      <c r="M26" s="140"/>
      <c r="N26" s="136"/>
      <c r="O26" s="1"/>
      <c r="P26" s="1"/>
    </row>
    <row r="27" spans="1:16" ht="26.25">
      <c r="A27" s="171"/>
      <c r="B27" s="138"/>
      <c r="C27" s="181" t="s">
        <v>214</v>
      </c>
      <c r="D27" s="139">
        <v>41.1</v>
      </c>
      <c r="E27" s="139">
        <v>41.1</v>
      </c>
      <c r="F27" s="139"/>
      <c r="G27" s="140"/>
      <c r="H27" s="136"/>
      <c r="I27" s="196"/>
      <c r="J27" s="139"/>
      <c r="K27" s="139">
        <v>1.5</v>
      </c>
      <c r="L27" s="139"/>
      <c r="M27" s="140"/>
      <c r="N27" s="136"/>
      <c r="O27" s="1"/>
      <c r="P27" s="1"/>
    </row>
    <row r="28" spans="1:16">
      <c r="A28" s="171"/>
      <c r="B28" s="138"/>
      <c r="C28" s="181" t="s">
        <v>215</v>
      </c>
      <c r="D28" s="139">
        <v>0.6</v>
      </c>
      <c r="E28" s="139">
        <v>0.6</v>
      </c>
      <c r="F28" s="139"/>
      <c r="G28" s="140"/>
      <c r="H28" s="136"/>
      <c r="I28" s="196"/>
      <c r="J28" s="139"/>
      <c r="K28" s="139"/>
      <c r="L28" s="139"/>
      <c r="M28" s="140"/>
      <c r="N28" s="136"/>
      <c r="O28" s="1"/>
      <c r="P28" s="1"/>
    </row>
    <row r="29" spans="1:16">
      <c r="A29" s="171"/>
      <c r="B29" s="138"/>
      <c r="C29" s="181" t="s">
        <v>140</v>
      </c>
      <c r="D29" s="139">
        <v>4</v>
      </c>
      <c r="E29" s="139">
        <v>4</v>
      </c>
      <c r="F29" s="139"/>
      <c r="G29" s="140"/>
      <c r="H29" s="136"/>
      <c r="I29" s="196"/>
      <c r="J29" s="139"/>
      <c r="K29" s="139">
        <v>0.1</v>
      </c>
      <c r="L29" s="139"/>
      <c r="M29" s="140"/>
      <c r="N29" s="136"/>
      <c r="O29" s="1"/>
      <c r="P29" s="1"/>
    </row>
    <row r="30" spans="1:16">
      <c r="A30" s="171"/>
      <c r="B30" s="138"/>
      <c r="C30" s="181" t="s">
        <v>216</v>
      </c>
      <c r="D30" s="139">
        <v>0.2</v>
      </c>
      <c r="E30" s="139">
        <v>0</v>
      </c>
      <c r="F30" s="139"/>
      <c r="G30" s="140"/>
      <c r="H30" s="136"/>
      <c r="I30" s="196"/>
      <c r="J30" s="139"/>
      <c r="K30" s="139"/>
      <c r="L30" s="139"/>
      <c r="M30" s="140"/>
      <c r="N30" s="136"/>
      <c r="O30" s="1"/>
      <c r="P30" s="1"/>
    </row>
    <row r="31" spans="1:16">
      <c r="A31" s="183"/>
      <c r="B31" s="164" t="s">
        <v>181</v>
      </c>
      <c r="C31" s="175"/>
      <c r="D31" s="141">
        <f>SUM(D23:D30)</f>
        <v>147.19999999999999</v>
      </c>
      <c r="E31" s="141">
        <f t="shared" ref="E31" si="2">SUM(E23:E30)</f>
        <v>142.5</v>
      </c>
      <c r="F31" s="142">
        <f>D31-E31</f>
        <v>4.6999999999999886</v>
      </c>
      <c r="G31" s="143">
        <f>F31/E31</f>
        <v>3.2982456140350801E-2</v>
      </c>
      <c r="H31" s="144"/>
      <c r="I31" s="197"/>
      <c r="J31" s="141">
        <f>SUM(J23:J30)</f>
        <v>0</v>
      </c>
      <c r="K31" s="141">
        <f>SUM(K23:K30)</f>
        <v>4.3</v>
      </c>
      <c r="L31" s="142">
        <f>J31-K31</f>
        <v>-4.3</v>
      </c>
      <c r="M31" s="143">
        <f>L31/K31</f>
        <v>-1</v>
      </c>
      <c r="N31" s="144"/>
      <c r="O31" s="1"/>
      <c r="P31" s="1"/>
    </row>
    <row r="32" spans="1:16">
      <c r="A32" s="182"/>
      <c r="B32" s="188"/>
      <c r="C32" s="192"/>
      <c r="D32" s="152"/>
      <c r="E32" s="152"/>
      <c r="F32" s="152"/>
      <c r="G32" s="156"/>
      <c r="H32" s="155"/>
      <c r="I32" s="196"/>
      <c r="J32" s="152"/>
      <c r="K32" s="152"/>
      <c r="L32" s="152"/>
      <c r="M32" s="156"/>
      <c r="N32" s="155"/>
      <c r="O32" s="1"/>
      <c r="P32" s="1"/>
    </row>
    <row r="33" spans="1:16" ht="26.25">
      <c r="A33" s="171" t="s">
        <v>90</v>
      </c>
      <c r="B33" s="138" t="s">
        <v>94</v>
      </c>
      <c r="C33" s="181" t="s">
        <v>109</v>
      </c>
      <c r="D33" s="139">
        <v>3.8</v>
      </c>
      <c r="E33" s="139">
        <v>3.4</v>
      </c>
      <c r="F33" s="139"/>
      <c r="G33" s="140"/>
      <c r="H33" s="136"/>
      <c r="I33" s="196"/>
      <c r="J33" s="139">
        <v>42</v>
      </c>
      <c r="K33" s="139">
        <v>42.4</v>
      </c>
      <c r="L33" s="139"/>
      <c r="M33" s="140"/>
      <c r="N33" s="136"/>
      <c r="O33" s="1"/>
      <c r="P33" s="1"/>
    </row>
    <row r="34" spans="1:16">
      <c r="A34" s="171"/>
      <c r="B34" s="138"/>
      <c r="C34" s="181" t="s">
        <v>110</v>
      </c>
      <c r="D34" s="139">
        <v>2.9</v>
      </c>
      <c r="E34" s="139">
        <v>2.1</v>
      </c>
      <c r="F34" s="139"/>
      <c r="G34" s="140"/>
      <c r="H34" s="136"/>
      <c r="I34" s="196"/>
      <c r="J34" s="139"/>
      <c r="K34" s="139"/>
      <c r="L34" s="139"/>
      <c r="M34" s="140"/>
      <c r="N34" s="136"/>
      <c r="O34" s="1"/>
      <c r="P34" s="1"/>
    </row>
    <row r="35" spans="1:16">
      <c r="A35" s="171"/>
      <c r="B35" s="138"/>
      <c r="C35" s="181" t="s">
        <v>111</v>
      </c>
      <c r="D35" s="139">
        <v>10.7</v>
      </c>
      <c r="E35" s="139">
        <v>9</v>
      </c>
      <c r="F35" s="139"/>
      <c r="G35" s="140"/>
      <c r="H35" s="136"/>
      <c r="I35" s="196"/>
      <c r="J35" s="139">
        <v>0.1</v>
      </c>
      <c r="K35" s="139">
        <v>1.3</v>
      </c>
      <c r="L35" s="139"/>
      <c r="M35" s="140"/>
      <c r="N35" s="136"/>
      <c r="O35" s="1"/>
      <c r="P35" s="1"/>
    </row>
    <row r="36" spans="1:16">
      <c r="A36" s="171"/>
      <c r="B36" s="138"/>
      <c r="C36" s="181" t="s">
        <v>112</v>
      </c>
      <c r="D36" s="139">
        <v>9.9</v>
      </c>
      <c r="E36" s="139">
        <v>6.8</v>
      </c>
      <c r="F36" s="139"/>
      <c r="G36" s="140"/>
      <c r="H36" s="136"/>
      <c r="I36" s="196"/>
      <c r="J36" s="139">
        <v>0.5</v>
      </c>
      <c r="K36" s="139"/>
      <c r="L36" s="139"/>
      <c r="M36" s="140"/>
      <c r="N36" s="136"/>
      <c r="O36" s="1"/>
      <c r="P36" s="1"/>
    </row>
    <row r="37" spans="1:16">
      <c r="A37" s="171"/>
      <c r="B37" s="138"/>
      <c r="C37" s="181" t="s">
        <v>113</v>
      </c>
      <c r="D37" s="139">
        <v>17.5</v>
      </c>
      <c r="E37" s="139">
        <v>19.5</v>
      </c>
      <c r="F37" s="139"/>
      <c r="G37" s="140"/>
      <c r="H37" s="136"/>
      <c r="I37" s="196"/>
      <c r="J37" s="139"/>
      <c r="K37" s="139"/>
      <c r="L37" s="139"/>
      <c r="M37" s="140"/>
      <c r="N37" s="136"/>
      <c r="O37" s="1"/>
      <c r="P37" s="1"/>
    </row>
    <row r="38" spans="1:16">
      <c r="A38" s="171"/>
      <c r="B38" s="138"/>
      <c r="C38" s="181" t="s">
        <v>114</v>
      </c>
      <c r="D38" s="139">
        <v>9.5</v>
      </c>
      <c r="E38" s="139">
        <v>8.6</v>
      </c>
      <c r="F38" s="139"/>
      <c r="G38" s="140"/>
      <c r="H38" s="136"/>
      <c r="I38" s="196"/>
      <c r="J38" s="139"/>
      <c r="K38" s="139"/>
      <c r="L38" s="139"/>
      <c r="M38" s="140"/>
      <c r="N38" s="136"/>
      <c r="O38" s="1"/>
      <c r="P38" s="1"/>
    </row>
    <row r="39" spans="1:16">
      <c r="A39" s="183"/>
      <c r="B39" s="164" t="s">
        <v>181</v>
      </c>
      <c r="C39" s="175"/>
      <c r="D39" s="141">
        <f>SUM(D33:D38)</f>
        <v>54.3</v>
      </c>
      <c r="E39" s="141">
        <f t="shared" ref="E39" si="3">SUM(E33:E38)</f>
        <v>49.4</v>
      </c>
      <c r="F39" s="142">
        <f>D39-E39</f>
        <v>4.8999999999999986</v>
      </c>
      <c r="G39" s="143">
        <f>F39/E39</f>
        <v>9.9190283400809695E-2</v>
      </c>
      <c r="H39" s="144"/>
      <c r="I39" s="197"/>
      <c r="J39" s="141">
        <f>SUM(J33:J38)</f>
        <v>42.6</v>
      </c>
      <c r="K39" s="141">
        <f>SUM(K33:K38)</f>
        <v>43.699999999999996</v>
      </c>
      <c r="L39" s="142">
        <f>J39-K39</f>
        <v>-1.0999999999999943</v>
      </c>
      <c r="M39" s="143">
        <f>L39/K39</f>
        <v>-2.5171624713958684E-2</v>
      </c>
      <c r="N39" s="144"/>
      <c r="O39" s="1"/>
      <c r="P39" s="1"/>
    </row>
    <row r="40" spans="1:16">
      <c r="A40" s="182"/>
      <c r="B40" s="188"/>
      <c r="C40" s="192"/>
      <c r="D40" s="152"/>
      <c r="E40" s="152"/>
      <c r="F40" s="152"/>
      <c r="G40" s="156"/>
      <c r="H40" s="155"/>
      <c r="I40" s="196"/>
      <c r="J40" s="152"/>
      <c r="K40" s="152"/>
      <c r="L40" s="152"/>
      <c r="M40" s="156"/>
      <c r="N40" s="155"/>
      <c r="O40" s="1"/>
      <c r="P40" s="1"/>
    </row>
    <row r="41" spans="1:16" ht="26.25">
      <c r="A41" s="171" t="s">
        <v>175</v>
      </c>
      <c r="B41" s="138" t="s">
        <v>91</v>
      </c>
      <c r="C41" s="181" t="s">
        <v>217</v>
      </c>
      <c r="D41" s="139">
        <v>0.3</v>
      </c>
      <c r="E41" s="139">
        <v>0.7</v>
      </c>
      <c r="F41" s="139"/>
      <c r="G41" s="140"/>
      <c r="H41" s="136"/>
      <c r="I41" s="196"/>
      <c r="J41" s="139"/>
      <c r="K41" s="139"/>
      <c r="L41" s="139"/>
      <c r="M41" s="140"/>
      <c r="N41" s="136"/>
      <c r="O41" s="1"/>
      <c r="P41" s="1"/>
    </row>
    <row r="42" spans="1:16">
      <c r="A42" s="171"/>
      <c r="B42" s="138"/>
      <c r="C42" s="181" t="s">
        <v>115</v>
      </c>
      <c r="D42" s="139">
        <v>2.7</v>
      </c>
      <c r="E42" s="139">
        <v>10.4</v>
      </c>
      <c r="F42" s="139"/>
      <c r="G42" s="140"/>
      <c r="H42" s="136"/>
      <c r="I42" s="196"/>
      <c r="J42" s="139"/>
      <c r="K42" s="139"/>
      <c r="L42" s="139"/>
      <c r="M42" s="140"/>
      <c r="N42" s="136"/>
      <c r="O42" s="1"/>
      <c r="P42" s="1"/>
    </row>
    <row r="43" spans="1:16">
      <c r="A43" s="171"/>
      <c r="B43" s="138"/>
      <c r="C43" s="181" t="s">
        <v>116</v>
      </c>
      <c r="D43" s="139">
        <v>10.5</v>
      </c>
      <c r="E43" s="139">
        <v>5.8</v>
      </c>
      <c r="F43" s="139"/>
      <c r="G43" s="140"/>
      <c r="H43" s="136"/>
      <c r="I43" s="196"/>
      <c r="J43" s="139">
        <v>0.3</v>
      </c>
      <c r="K43" s="139"/>
      <c r="L43" s="139"/>
      <c r="M43" s="140"/>
      <c r="N43" s="136"/>
      <c r="O43" s="1"/>
      <c r="P43" s="1"/>
    </row>
    <row r="44" spans="1:16">
      <c r="A44" s="183"/>
      <c r="B44" s="164" t="s">
        <v>181</v>
      </c>
      <c r="C44" s="175"/>
      <c r="D44" s="141">
        <f>SUM(D41:D43)</f>
        <v>13.5</v>
      </c>
      <c r="E44" s="141">
        <f t="shared" ref="E44" si="4">SUM(E41:E43)</f>
        <v>16.899999999999999</v>
      </c>
      <c r="F44" s="142">
        <f>D44-E44</f>
        <v>-3.3999999999999986</v>
      </c>
      <c r="G44" s="143">
        <f>F44/E44</f>
        <v>-0.20118343195266267</v>
      </c>
      <c r="H44" s="144"/>
      <c r="I44" s="197"/>
      <c r="J44" s="141">
        <f>SUM(J41:J43)</f>
        <v>0.3</v>
      </c>
      <c r="K44" s="141">
        <f>SUM(K41:K43)</f>
        <v>0</v>
      </c>
      <c r="L44" s="142">
        <f>J44-K44</f>
        <v>0.3</v>
      </c>
      <c r="M44" s="143"/>
      <c r="N44" s="144"/>
      <c r="O44" s="1"/>
      <c r="P44" s="1"/>
    </row>
    <row r="45" spans="1:16">
      <c r="A45" s="182"/>
      <c r="B45" s="188"/>
      <c r="C45" s="192"/>
      <c r="D45" s="152"/>
      <c r="E45" s="152"/>
      <c r="F45" s="152"/>
      <c r="G45" s="156"/>
      <c r="H45" s="155"/>
      <c r="I45" s="196"/>
      <c r="J45" s="152"/>
      <c r="K45" s="152"/>
      <c r="L45" s="152"/>
      <c r="M45" s="156"/>
      <c r="N45" s="155"/>
      <c r="O45" s="1"/>
      <c r="P45" s="1"/>
    </row>
    <row r="46" spans="1:16" ht="26.25">
      <c r="A46" s="171" t="s">
        <v>157</v>
      </c>
      <c r="B46" s="138" t="s">
        <v>92</v>
      </c>
      <c r="C46" s="181" t="s">
        <v>117</v>
      </c>
      <c r="D46" s="139">
        <v>1.3</v>
      </c>
      <c r="E46" s="139">
        <v>0.8</v>
      </c>
      <c r="F46" s="139"/>
      <c r="G46" s="140"/>
      <c r="H46" s="136"/>
      <c r="I46" s="196"/>
      <c r="J46" s="139"/>
      <c r="K46" s="139">
        <v>0.1</v>
      </c>
      <c r="L46" s="139"/>
      <c r="M46" s="140"/>
      <c r="N46" s="136"/>
      <c r="O46" s="1"/>
      <c r="P46" s="1"/>
    </row>
    <row r="47" spans="1:16">
      <c r="A47" s="171"/>
      <c r="B47" s="138"/>
      <c r="C47" s="181" t="s">
        <v>118</v>
      </c>
      <c r="D47" s="139">
        <v>6.1</v>
      </c>
      <c r="E47" s="139">
        <v>6.8</v>
      </c>
      <c r="F47" s="139"/>
      <c r="G47" s="140"/>
      <c r="H47" s="136"/>
      <c r="I47" s="196"/>
      <c r="J47" s="139">
        <v>117.1</v>
      </c>
      <c r="K47" s="139">
        <v>52.1</v>
      </c>
      <c r="L47" s="139"/>
      <c r="M47" s="140"/>
      <c r="N47" s="136"/>
      <c r="O47" s="1"/>
      <c r="P47" s="1"/>
    </row>
    <row r="48" spans="1:16">
      <c r="A48" s="171"/>
      <c r="B48" s="138"/>
      <c r="C48" s="181" t="s">
        <v>171</v>
      </c>
      <c r="D48" s="139">
        <v>3</v>
      </c>
      <c r="E48" s="139">
        <v>3.8</v>
      </c>
      <c r="F48" s="139"/>
      <c r="G48" s="140"/>
      <c r="H48" s="136"/>
      <c r="I48" s="196"/>
      <c r="J48" s="139">
        <v>0.3</v>
      </c>
      <c r="K48" s="139">
        <v>1.1000000000000001</v>
      </c>
      <c r="L48" s="139"/>
      <c r="M48" s="140"/>
      <c r="N48" s="136"/>
      <c r="O48" s="1"/>
      <c r="P48" s="1"/>
    </row>
    <row r="49" spans="1:16">
      <c r="A49" s="171"/>
      <c r="B49" s="138"/>
      <c r="C49" s="181" t="s">
        <v>119</v>
      </c>
      <c r="D49" s="139">
        <v>0.3</v>
      </c>
      <c r="E49" s="139">
        <v>0.3</v>
      </c>
      <c r="F49" s="139"/>
      <c r="G49" s="140"/>
      <c r="H49" s="136"/>
      <c r="I49" s="196"/>
      <c r="J49" s="139"/>
      <c r="K49" s="139"/>
      <c r="L49" s="139"/>
      <c r="M49" s="140"/>
      <c r="N49" s="136"/>
      <c r="O49" s="1"/>
      <c r="P49" s="1"/>
    </row>
    <row r="50" spans="1:16" ht="26.25">
      <c r="A50" s="171"/>
      <c r="B50" s="138"/>
      <c r="C50" s="181" t="s">
        <v>218</v>
      </c>
      <c r="D50" s="139">
        <v>0.1</v>
      </c>
      <c r="E50" s="139">
        <v>0.2</v>
      </c>
      <c r="F50" s="139"/>
      <c r="G50" s="140"/>
      <c r="H50" s="136"/>
      <c r="I50" s="196"/>
      <c r="J50" s="139"/>
      <c r="K50" s="139"/>
      <c r="L50" s="139"/>
      <c r="M50" s="140"/>
      <c r="N50" s="136"/>
      <c r="O50" s="1"/>
      <c r="P50" s="1"/>
    </row>
    <row r="51" spans="1:16">
      <c r="A51" s="171"/>
      <c r="B51" s="138"/>
      <c r="C51" s="181" t="s">
        <v>120</v>
      </c>
      <c r="D51" s="139">
        <v>3.7</v>
      </c>
      <c r="E51" s="139">
        <v>5</v>
      </c>
      <c r="F51" s="139"/>
      <c r="G51" s="140"/>
      <c r="H51" s="136"/>
      <c r="I51" s="196"/>
      <c r="J51" s="139"/>
      <c r="K51" s="139"/>
      <c r="L51" s="139"/>
      <c r="M51" s="140"/>
      <c r="N51" s="136"/>
      <c r="O51" s="1"/>
      <c r="P51" s="1"/>
    </row>
    <row r="52" spans="1:16">
      <c r="A52" s="171"/>
      <c r="B52" s="138"/>
      <c r="C52" s="181" t="s">
        <v>121</v>
      </c>
      <c r="D52" s="139">
        <v>2.2999999999999998</v>
      </c>
      <c r="E52" s="139">
        <v>2.4</v>
      </c>
      <c r="F52" s="139"/>
      <c r="G52" s="140"/>
      <c r="H52" s="136"/>
      <c r="I52" s="196"/>
      <c r="J52" s="139"/>
      <c r="K52" s="139"/>
      <c r="L52" s="139"/>
      <c r="M52" s="140"/>
      <c r="N52" s="136"/>
      <c r="O52" s="1"/>
      <c r="P52" s="1"/>
    </row>
    <row r="53" spans="1:16">
      <c r="A53" s="171"/>
      <c r="B53" s="138"/>
      <c r="C53" s="181" t="s">
        <v>122</v>
      </c>
      <c r="D53" s="139">
        <v>18.100000000000001</v>
      </c>
      <c r="E53" s="139">
        <v>14</v>
      </c>
      <c r="F53" s="139"/>
      <c r="G53" s="140"/>
      <c r="H53" s="136"/>
      <c r="I53" s="196"/>
      <c r="J53" s="139">
        <v>137.5</v>
      </c>
      <c r="K53" s="139">
        <v>13.5</v>
      </c>
      <c r="L53" s="139"/>
      <c r="M53" s="140"/>
      <c r="N53" s="136"/>
      <c r="O53" s="1"/>
      <c r="P53" s="1"/>
    </row>
    <row r="54" spans="1:16">
      <c r="A54" s="171"/>
      <c r="B54" s="138"/>
      <c r="C54" s="181" t="s">
        <v>123</v>
      </c>
      <c r="D54" s="139">
        <v>1.4</v>
      </c>
      <c r="E54" s="139">
        <v>1.5</v>
      </c>
      <c r="F54" s="139"/>
      <c r="G54" s="140"/>
      <c r="H54" s="136"/>
      <c r="I54" s="196"/>
      <c r="J54" s="139"/>
      <c r="K54" s="139"/>
      <c r="L54" s="139"/>
      <c r="M54" s="140"/>
      <c r="N54" s="136"/>
      <c r="O54" s="1"/>
      <c r="P54" s="1"/>
    </row>
    <row r="55" spans="1:16">
      <c r="A55" s="171"/>
      <c r="B55" s="138"/>
      <c r="C55" s="181" t="s">
        <v>141</v>
      </c>
      <c r="D55" s="139">
        <v>2.2000000000000002</v>
      </c>
      <c r="E55" s="139">
        <v>2.2000000000000002</v>
      </c>
      <c r="F55" s="139"/>
      <c r="G55" s="140"/>
      <c r="H55" s="136"/>
      <c r="I55" s="196"/>
      <c r="J55" s="139"/>
      <c r="K55" s="139"/>
      <c r="L55" s="139"/>
      <c r="M55" s="140"/>
      <c r="N55" s="136"/>
      <c r="O55" s="1"/>
      <c r="P55" s="1"/>
    </row>
    <row r="56" spans="1:16" ht="26.25">
      <c r="A56" s="171"/>
      <c r="B56" s="138"/>
      <c r="C56" s="181" t="s">
        <v>219</v>
      </c>
      <c r="D56" s="139">
        <v>1.3</v>
      </c>
      <c r="E56" s="139">
        <v>1.3</v>
      </c>
      <c r="F56" s="139"/>
      <c r="G56" s="140"/>
      <c r="H56" s="136"/>
      <c r="I56" s="196"/>
      <c r="J56" s="139"/>
      <c r="K56" s="139"/>
      <c r="L56" s="139"/>
      <c r="M56" s="140"/>
      <c r="N56" s="136"/>
      <c r="O56" s="1"/>
      <c r="P56" s="1"/>
    </row>
    <row r="57" spans="1:16">
      <c r="A57" s="171"/>
      <c r="B57" s="138"/>
      <c r="C57" s="181" t="s">
        <v>169</v>
      </c>
      <c r="D57" s="139">
        <v>0</v>
      </c>
      <c r="E57" s="139">
        <v>0</v>
      </c>
      <c r="F57" s="139"/>
      <c r="G57" s="140"/>
      <c r="H57" s="136"/>
      <c r="I57" s="196"/>
      <c r="J57" s="139">
        <v>0.3</v>
      </c>
      <c r="K57" s="139">
        <v>0.2</v>
      </c>
      <c r="L57" s="139"/>
      <c r="M57" s="140"/>
      <c r="N57" s="136"/>
      <c r="O57" s="1"/>
      <c r="P57" s="1"/>
    </row>
    <row r="58" spans="1:16">
      <c r="A58" s="183"/>
      <c r="B58" s="164" t="s">
        <v>181</v>
      </c>
      <c r="C58" s="175"/>
      <c r="D58" s="141">
        <f>SUM(D46:D57)</f>
        <v>39.800000000000004</v>
      </c>
      <c r="E58" s="141">
        <f t="shared" ref="E58" si="5">SUM(E46:E57)</f>
        <v>38.299999999999997</v>
      </c>
      <c r="F58" s="142">
        <f>D58-E58</f>
        <v>1.5000000000000071</v>
      </c>
      <c r="G58" s="143">
        <f>F58/E58</f>
        <v>3.9164490861618988E-2</v>
      </c>
      <c r="H58" s="144"/>
      <c r="I58" s="197"/>
      <c r="J58" s="141">
        <f>SUM(J46:J57)</f>
        <v>255.2</v>
      </c>
      <c r="K58" s="141">
        <f>SUM(K46:K57)</f>
        <v>67.000000000000014</v>
      </c>
      <c r="L58" s="142">
        <f>J58-K58</f>
        <v>188.2</v>
      </c>
      <c r="M58" s="143">
        <f>L58/K58</f>
        <v>2.8089552238805964</v>
      </c>
      <c r="N58" s="144">
        <v>7</v>
      </c>
      <c r="O58" s="1"/>
      <c r="P58" s="1"/>
    </row>
    <row r="59" spans="1:16">
      <c r="A59" s="182"/>
      <c r="B59" s="188"/>
      <c r="C59" s="192"/>
      <c r="D59" s="152"/>
      <c r="E59" s="152"/>
      <c r="F59" s="152"/>
      <c r="G59" s="156"/>
      <c r="H59" s="155"/>
      <c r="I59" s="196"/>
      <c r="J59" s="152"/>
      <c r="K59" s="152"/>
      <c r="L59" s="153"/>
      <c r="M59" s="154"/>
      <c r="N59" s="155"/>
      <c r="O59" s="1"/>
      <c r="P59" s="1"/>
    </row>
    <row r="60" spans="1:16" ht="26.25">
      <c r="A60" s="171" t="s">
        <v>176</v>
      </c>
      <c r="B60" s="138" t="s">
        <v>93</v>
      </c>
      <c r="C60" s="181" t="s">
        <v>124</v>
      </c>
      <c r="D60" s="139">
        <v>179.6</v>
      </c>
      <c r="E60" s="139">
        <v>192.4</v>
      </c>
      <c r="F60" s="139"/>
      <c r="G60" s="140"/>
      <c r="H60" s="136"/>
      <c r="I60" s="196"/>
      <c r="J60" s="139"/>
      <c r="K60" s="139"/>
      <c r="L60" s="139"/>
      <c r="M60" s="140"/>
      <c r="N60" s="136"/>
      <c r="O60" s="1"/>
      <c r="P60" s="1"/>
    </row>
    <row r="61" spans="1:16">
      <c r="A61" s="171"/>
      <c r="B61" s="138"/>
      <c r="C61" s="181" t="s">
        <v>125</v>
      </c>
      <c r="D61" s="139">
        <v>0.3</v>
      </c>
      <c r="E61" s="139">
        <v>0.4</v>
      </c>
      <c r="F61" s="139"/>
      <c r="G61" s="140"/>
      <c r="H61" s="136"/>
      <c r="I61" s="196"/>
      <c r="J61" s="139"/>
      <c r="K61" s="139"/>
      <c r="L61" s="139"/>
      <c r="M61" s="140"/>
      <c r="N61" s="136"/>
      <c r="O61" s="1"/>
      <c r="P61" s="1"/>
    </row>
    <row r="62" spans="1:16">
      <c r="A62" s="171"/>
      <c r="B62" s="138"/>
      <c r="C62" s="181" t="s">
        <v>126</v>
      </c>
      <c r="D62" s="139">
        <v>0.2</v>
      </c>
      <c r="E62" s="139">
        <v>0.2</v>
      </c>
      <c r="F62" s="139"/>
      <c r="G62" s="140"/>
      <c r="H62" s="136"/>
      <c r="I62" s="196"/>
      <c r="J62" s="139"/>
      <c r="K62" s="139"/>
      <c r="L62" s="139"/>
      <c r="M62" s="140"/>
      <c r="N62" s="136"/>
      <c r="O62" s="1"/>
      <c r="P62" s="1"/>
    </row>
    <row r="63" spans="1:16">
      <c r="A63" s="171"/>
      <c r="B63" s="138"/>
      <c r="C63" s="181" t="s">
        <v>127</v>
      </c>
      <c r="D63" s="139">
        <v>38.700000000000003</v>
      </c>
      <c r="E63" s="139">
        <v>40.4</v>
      </c>
      <c r="F63" s="139"/>
      <c r="G63" s="140"/>
      <c r="H63" s="136"/>
      <c r="I63" s="196"/>
      <c r="J63" s="139"/>
      <c r="K63" s="139"/>
      <c r="L63" s="139"/>
      <c r="M63" s="140"/>
      <c r="N63" s="136"/>
      <c r="O63" s="1"/>
      <c r="P63" s="1"/>
    </row>
    <row r="64" spans="1:16">
      <c r="A64" s="171"/>
      <c r="B64" s="138"/>
      <c r="C64" s="181" t="s">
        <v>128</v>
      </c>
      <c r="D64" s="139">
        <v>1.3</v>
      </c>
      <c r="E64" s="139">
        <v>7.7</v>
      </c>
      <c r="F64" s="139"/>
      <c r="G64" s="140"/>
      <c r="H64" s="136"/>
      <c r="I64" s="196"/>
      <c r="J64" s="139"/>
      <c r="K64" s="139"/>
      <c r="L64" s="139"/>
      <c r="M64" s="140"/>
      <c r="N64" s="136"/>
      <c r="O64" s="1"/>
      <c r="P64" s="1"/>
    </row>
    <row r="65" spans="1:16">
      <c r="A65" s="171"/>
      <c r="B65" s="138"/>
      <c r="C65" s="181" t="s">
        <v>129</v>
      </c>
      <c r="D65" s="139">
        <v>20.3</v>
      </c>
      <c r="E65" s="139">
        <v>21.5</v>
      </c>
      <c r="F65" s="139"/>
      <c r="G65" s="140"/>
      <c r="H65" s="136"/>
      <c r="I65" s="196"/>
      <c r="J65" s="139"/>
      <c r="K65" s="139"/>
      <c r="L65" s="139"/>
      <c r="M65" s="140"/>
      <c r="N65" s="136"/>
      <c r="O65" s="1"/>
      <c r="P65" s="1"/>
    </row>
    <row r="66" spans="1:16">
      <c r="A66" s="171"/>
      <c r="B66" s="138"/>
      <c r="C66" s="181" t="s">
        <v>130</v>
      </c>
      <c r="D66" s="139">
        <v>12.5</v>
      </c>
      <c r="E66" s="139">
        <v>7.7</v>
      </c>
      <c r="F66" s="139"/>
      <c r="G66" s="140"/>
      <c r="H66" s="136"/>
      <c r="I66" s="196"/>
      <c r="J66" s="139"/>
      <c r="K66" s="139"/>
      <c r="L66" s="139"/>
      <c r="M66" s="140"/>
      <c r="N66" s="136"/>
      <c r="O66" s="1"/>
      <c r="P66" s="1"/>
    </row>
    <row r="67" spans="1:16">
      <c r="A67" s="171"/>
      <c r="B67" s="138"/>
      <c r="C67" s="181" t="s">
        <v>220</v>
      </c>
      <c r="D67" s="139">
        <v>4.4000000000000004</v>
      </c>
      <c r="E67" s="139">
        <v>4.4000000000000004</v>
      </c>
      <c r="F67" s="139"/>
      <c r="G67" s="140"/>
      <c r="H67" s="136"/>
      <c r="I67" s="196"/>
      <c r="J67" s="139"/>
      <c r="K67" s="139"/>
      <c r="L67" s="139"/>
      <c r="M67" s="140"/>
      <c r="N67" s="136"/>
      <c r="O67" s="1"/>
      <c r="P67" s="1"/>
    </row>
    <row r="68" spans="1:16">
      <c r="A68" s="171"/>
      <c r="B68" s="138"/>
      <c r="C68" s="181" t="s">
        <v>142</v>
      </c>
      <c r="D68" s="139">
        <v>16.2</v>
      </c>
      <c r="E68" s="139">
        <v>16.2</v>
      </c>
      <c r="F68" s="139"/>
      <c r="G68" s="140"/>
      <c r="H68" s="136"/>
      <c r="I68" s="196"/>
      <c r="J68" s="139">
        <v>10</v>
      </c>
      <c r="K68" s="139">
        <v>9.6</v>
      </c>
      <c r="L68" s="139"/>
      <c r="M68" s="140"/>
      <c r="N68" s="136"/>
      <c r="O68" s="1"/>
      <c r="P68" s="1"/>
    </row>
    <row r="69" spans="1:16">
      <c r="A69" s="171"/>
      <c r="B69" s="138"/>
      <c r="C69" s="181" t="s">
        <v>221</v>
      </c>
      <c r="D69" s="139">
        <v>0</v>
      </c>
      <c r="E69" s="139">
        <v>0</v>
      </c>
      <c r="F69" s="139"/>
      <c r="G69" s="140"/>
      <c r="H69" s="136"/>
      <c r="I69" s="196"/>
      <c r="J69" s="139"/>
      <c r="K69" s="139"/>
      <c r="L69" s="139"/>
      <c r="M69" s="140"/>
      <c r="N69" s="136"/>
      <c r="O69" s="1"/>
      <c r="P69" s="1"/>
    </row>
    <row r="70" spans="1:16">
      <c r="A70" s="171"/>
      <c r="B70" s="138"/>
      <c r="C70" s="181" t="s">
        <v>143</v>
      </c>
      <c r="D70" s="139">
        <v>1.7</v>
      </c>
      <c r="E70" s="139">
        <v>2.5</v>
      </c>
      <c r="F70" s="139"/>
      <c r="G70" s="140"/>
      <c r="H70" s="136"/>
      <c r="I70" s="196"/>
      <c r="J70" s="139">
        <v>0.3</v>
      </c>
      <c r="K70" s="139">
        <v>0.5</v>
      </c>
      <c r="L70" s="139"/>
      <c r="M70" s="140"/>
      <c r="N70" s="136"/>
      <c r="O70" s="1"/>
      <c r="P70" s="1"/>
    </row>
    <row r="71" spans="1:16" ht="26.25">
      <c r="A71" s="171"/>
      <c r="B71" s="138"/>
      <c r="C71" s="181" t="s">
        <v>144</v>
      </c>
      <c r="D71" s="139">
        <v>0.7</v>
      </c>
      <c r="E71" s="139">
        <v>0.8</v>
      </c>
      <c r="F71" s="139"/>
      <c r="G71" s="140"/>
      <c r="H71" s="136"/>
      <c r="I71" s="196"/>
      <c r="J71" s="139">
        <v>5.6</v>
      </c>
      <c r="K71" s="139">
        <v>0.2</v>
      </c>
      <c r="L71" s="139"/>
      <c r="M71" s="140"/>
      <c r="N71" s="136"/>
      <c r="O71" s="1"/>
      <c r="P71" s="1"/>
    </row>
    <row r="72" spans="1:16">
      <c r="A72" s="171"/>
      <c r="B72" s="138"/>
      <c r="C72" s="181" t="s">
        <v>128</v>
      </c>
      <c r="D72" s="139"/>
      <c r="E72" s="139"/>
      <c r="F72" s="139"/>
      <c r="G72" s="140"/>
      <c r="H72" s="136"/>
      <c r="I72" s="196"/>
      <c r="J72" s="137"/>
      <c r="K72" s="139">
        <v>8.1</v>
      </c>
      <c r="L72" s="139"/>
      <c r="M72" s="140"/>
      <c r="N72" s="136"/>
      <c r="O72" s="1"/>
      <c r="P72" s="1"/>
    </row>
    <row r="73" spans="1:16">
      <c r="A73" s="171"/>
      <c r="B73" s="138"/>
      <c r="C73" s="181" t="s">
        <v>158</v>
      </c>
      <c r="D73" s="139"/>
      <c r="E73" s="139"/>
      <c r="F73" s="139"/>
      <c r="G73" s="140"/>
      <c r="H73" s="136"/>
      <c r="I73" s="196"/>
      <c r="J73" s="137"/>
      <c r="K73" s="139">
        <v>0.1</v>
      </c>
      <c r="L73" s="139"/>
      <c r="M73" s="140"/>
      <c r="N73" s="136"/>
      <c r="O73" s="1"/>
      <c r="P73" s="1"/>
    </row>
    <row r="74" spans="1:16">
      <c r="A74" s="183"/>
      <c r="B74" s="164" t="s">
        <v>181</v>
      </c>
      <c r="C74" s="175"/>
      <c r="D74" s="141">
        <f>SUM(D60:D73)</f>
        <v>275.89999999999998</v>
      </c>
      <c r="E74" s="141">
        <f t="shared" ref="E74" si="6">SUM(E60:E73)</f>
        <v>294.2</v>
      </c>
      <c r="F74" s="142">
        <f>D74-E74</f>
        <v>-18.300000000000011</v>
      </c>
      <c r="G74" s="143">
        <f>F74/E74</f>
        <v>-6.2202583276682571E-2</v>
      </c>
      <c r="H74" s="144"/>
      <c r="I74" s="197"/>
      <c r="J74" s="141">
        <f>SUM(J60:J73)</f>
        <v>15.9</v>
      </c>
      <c r="K74" s="141">
        <f>SUM(K60:K73)</f>
        <v>18.5</v>
      </c>
      <c r="L74" s="142">
        <f>J74-K74</f>
        <v>-2.5999999999999996</v>
      </c>
      <c r="M74" s="143">
        <f>L74/K74</f>
        <v>-0.14054054054054052</v>
      </c>
      <c r="N74" s="144"/>
      <c r="O74" s="1"/>
      <c r="P74" s="1"/>
    </row>
    <row r="75" spans="1:16">
      <c r="A75" s="182"/>
      <c r="B75" s="188"/>
      <c r="C75" s="192"/>
      <c r="D75" s="152"/>
      <c r="E75" s="152"/>
      <c r="F75" s="152"/>
      <c r="G75" s="156"/>
      <c r="H75" s="155"/>
      <c r="I75" s="196"/>
      <c r="J75" s="152"/>
      <c r="K75" s="152"/>
      <c r="L75" s="152"/>
      <c r="M75" s="156"/>
      <c r="N75" s="155"/>
      <c r="O75" s="1"/>
      <c r="P75" s="1"/>
    </row>
    <row r="76" spans="1:16">
      <c r="A76" s="171" t="s">
        <v>177</v>
      </c>
      <c r="B76" s="138" t="s">
        <v>95</v>
      </c>
      <c r="C76" s="181" t="s">
        <v>131</v>
      </c>
      <c r="D76" s="139">
        <v>0</v>
      </c>
      <c r="E76" s="139">
        <v>3.7</v>
      </c>
      <c r="F76" s="139"/>
      <c r="G76" s="140"/>
      <c r="H76" s="136"/>
      <c r="I76" s="196"/>
      <c r="J76" s="139"/>
      <c r="K76" s="139"/>
      <c r="L76" s="139"/>
      <c r="M76" s="140"/>
      <c r="N76" s="136"/>
      <c r="O76" s="1"/>
      <c r="P76" s="1"/>
    </row>
    <row r="77" spans="1:16">
      <c r="A77" s="171"/>
      <c r="B77" s="138"/>
      <c r="C77" s="181" t="s">
        <v>222</v>
      </c>
      <c r="D77" s="139">
        <v>0</v>
      </c>
      <c r="E77" s="139">
        <v>0</v>
      </c>
      <c r="F77" s="139"/>
      <c r="G77" s="140"/>
      <c r="H77" s="136"/>
      <c r="I77" s="196"/>
      <c r="J77" s="139">
        <v>45</v>
      </c>
      <c r="K77" s="139">
        <v>23.5</v>
      </c>
      <c r="L77" s="139"/>
      <c r="M77" s="140"/>
      <c r="N77" s="136"/>
      <c r="O77" s="1"/>
      <c r="P77" s="1"/>
    </row>
    <row r="78" spans="1:16">
      <c r="A78" s="171"/>
      <c r="B78" s="138"/>
      <c r="C78" s="181" t="s">
        <v>132</v>
      </c>
      <c r="D78" s="139">
        <v>0</v>
      </c>
      <c r="E78" s="139">
        <v>0.3</v>
      </c>
      <c r="F78" s="139"/>
      <c r="G78" s="140"/>
      <c r="H78" s="136"/>
      <c r="I78" s="196"/>
      <c r="J78" s="139">
        <v>353.4</v>
      </c>
      <c r="K78" s="139">
        <v>407.5</v>
      </c>
      <c r="L78" s="139"/>
      <c r="M78" s="140"/>
      <c r="N78" s="136"/>
      <c r="O78" s="1"/>
      <c r="P78" s="1"/>
    </row>
    <row r="79" spans="1:16" ht="39">
      <c r="A79" s="171"/>
      <c r="B79" s="138"/>
      <c r="C79" s="181" t="s">
        <v>223</v>
      </c>
      <c r="D79" s="139">
        <v>4.0999999999999996</v>
      </c>
      <c r="E79" s="139">
        <v>5.0999999999999996</v>
      </c>
      <c r="F79" s="139"/>
      <c r="G79" s="140"/>
      <c r="H79" s="136"/>
      <c r="I79" s="196"/>
      <c r="J79" s="139"/>
      <c r="K79" s="139"/>
      <c r="L79" s="139"/>
      <c r="M79" s="140"/>
      <c r="N79" s="136"/>
      <c r="O79" s="1"/>
      <c r="P79" s="1"/>
    </row>
    <row r="80" spans="1:16" ht="26.25">
      <c r="A80" s="171"/>
      <c r="B80" s="138"/>
      <c r="C80" s="181" t="s">
        <v>224</v>
      </c>
      <c r="D80" s="139">
        <v>233.9</v>
      </c>
      <c r="E80" s="139">
        <v>244.1</v>
      </c>
      <c r="F80" s="139"/>
      <c r="G80" s="140"/>
      <c r="H80" s="136"/>
      <c r="I80" s="196"/>
      <c r="J80" s="139"/>
      <c r="K80" s="139"/>
      <c r="L80" s="139"/>
      <c r="M80" s="140"/>
      <c r="N80" s="136"/>
      <c r="O80" s="1"/>
      <c r="P80" s="1"/>
    </row>
    <row r="81" spans="1:16">
      <c r="A81" s="171"/>
      <c r="B81" s="138"/>
      <c r="C81" s="181" t="s">
        <v>145</v>
      </c>
      <c r="D81" s="139">
        <v>-19</v>
      </c>
      <c r="E81" s="139">
        <v>37.299999999999997</v>
      </c>
      <c r="F81" s="139"/>
      <c r="G81" s="140"/>
      <c r="H81" s="136"/>
      <c r="I81" s="196"/>
      <c r="J81" s="139"/>
      <c r="K81" s="139"/>
      <c r="L81" s="139"/>
      <c r="M81" s="140"/>
      <c r="N81" s="136"/>
      <c r="O81" s="1"/>
      <c r="P81" s="1"/>
    </row>
    <row r="82" spans="1:16" ht="26.25">
      <c r="A82" s="171"/>
      <c r="B82" s="138"/>
      <c r="C82" s="181" t="s">
        <v>225</v>
      </c>
      <c r="D82" s="139">
        <v>5.2</v>
      </c>
      <c r="E82" s="139">
        <v>5.2</v>
      </c>
      <c r="F82" s="139"/>
      <c r="G82" s="140"/>
      <c r="H82" s="136"/>
      <c r="I82" s="196"/>
      <c r="J82" s="139"/>
      <c r="K82" s="139"/>
      <c r="L82" s="139"/>
      <c r="M82" s="140"/>
      <c r="N82" s="136"/>
      <c r="O82" s="1"/>
      <c r="P82" s="1"/>
    </row>
    <row r="83" spans="1:16" ht="39">
      <c r="A83" s="171"/>
      <c r="B83" s="138"/>
      <c r="C83" s="181" t="s">
        <v>226</v>
      </c>
      <c r="D83" s="139"/>
      <c r="E83" s="139"/>
      <c r="F83" s="139"/>
      <c r="G83" s="140"/>
      <c r="H83" s="136"/>
      <c r="I83" s="196"/>
      <c r="J83" s="139">
        <v>0</v>
      </c>
      <c r="K83" s="139">
        <v>1973.4</v>
      </c>
      <c r="L83" s="139"/>
      <c r="M83" s="140"/>
      <c r="N83" s="136"/>
      <c r="O83" s="1"/>
      <c r="P83" s="1"/>
    </row>
    <row r="84" spans="1:16">
      <c r="A84" s="171"/>
      <c r="B84" s="138"/>
      <c r="C84" s="181" t="s">
        <v>159</v>
      </c>
      <c r="D84" s="139"/>
      <c r="E84" s="139"/>
      <c r="F84" s="139"/>
      <c r="G84" s="140"/>
      <c r="H84" s="136"/>
      <c r="I84" s="196"/>
      <c r="J84" s="139">
        <v>21.6</v>
      </c>
      <c r="K84" s="139">
        <v>21.6</v>
      </c>
      <c r="L84" s="139"/>
      <c r="M84" s="140"/>
      <c r="N84" s="136"/>
      <c r="O84" s="1"/>
      <c r="P84" s="1"/>
    </row>
    <row r="85" spans="1:16">
      <c r="A85" s="171"/>
      <c r="B85" s="138"/>
      <c r="C85" s="181" t="s">
        <v>160</v>
      </c>
      <c r="D85" s="139"/>
      <c r="E85" s="139"/>
      <c r="F85" s="139"/>
      <c r="G85" s="140"/>
      <c r="H85" s="136"/>
      <c r="I85" s="196"/>
      <c r="J85" s="139">
        <v>38.5</v>
      </c>
      <c r="K85" s="139">
        <v>35.6</v>
      </c>
      <c r="L85" s="139"/>
      <c r="M85" s="140"/>
      <c r="N85" s="136"/>
      <c r="O85" s="1"/>
      <c r="P85" s="1"/>
    </row>
    <row r="86" spans="1:16">
      <c r="A86" s="171"/>
      <c r="B86" s="138"/>
      <c r="C86" s="181" t="s">
        <v>161</v>
      </c>
      <c r="D86" s="139"/>
      <c r="E86" s="139"/>
      <c r="F86" s="139"/>
      <c r="G86" s="140"/>
      <c r="H86" s="136"/>
      <c r="I86" s="196"/>
      <c r="J86" s="139">
        <v>19.600000000000001</v>
      </c>
      <c r="K86" s="139">
        <v>17.100000000000001</v>
      </c>
      <c r="L86" s="139"/>
      <c r="M86" s="140"/>
      <c r="N86" s="136"/>
      <c r="O86" s="1"/>
      <c r="P86" s="1"/>
    </row>
    <row r="87" spans="1:16">
      <c r="A87" s="171"/>
      <c r="B87" s="138"/>
      <c r="C87" s="181" t="s">
        <v>162</v>
      </c>
      <c r="D87" s="139"/>
      <c r="E87" s="139"/>
      <c r="F87" s="139"/>
      <c r="G87" s="140"/>
      <c r="H87" s="136"/>
      <c r="I87" s="196"/>
      <c r="J87" s="139">
        <v>91.5</v>
      </c>
      <c r="K87" s="139">
        <v>74</v>
      </c>
      <c r="L87" s="139"/>
      <c r="M87" s="140"/>
      <c r="N87" s="136"/>
      <c r="O87" s="1"/>
      <c r="P87" s="1"/>
    </row>
    <row r="88" spans="1:16">
      <c r="A88" s="171"/>
      <c r="B88" s="138"/>
      <c r="C88" s="181" t="s">
        <v>155</v>
      </c>
      <c r="D88" s="139"/>
      <c r="E88" s="139"/>
      <c r="F88" s="139"/>
      <c r="G88" s="140"/>
      <c r="H88" s="136"/>
      <c r="I88" s="196"/>
      <c r="J88" s="139">
        <v>11.7</v>
      </c>
      <c r="K88" s="139">
        <v>46.7</v>
      </c>
      <c r="L88" s="139"/>
      <c r="M88" s="140"/>
      <c r="N88" s="136"/>
      <c r="O88" s="1"/>
      <c r="P88" s="1"/>
    </row>
    <row r="89" spans="1:16">
      <c r="A89" s="171"/>
      <c r="B89" s="138"/>
      <c r="C89" s="181" t="s">
        <v>163</v>
      </c>
      <c r="D89" s="139"/>
      <c r="E89" s="139"/>
      <c r="F89" s="139"/>
      <c r="G89" s="140"/>
      <c r="H89" s="136"/>
      <c r="I89" s="196"/>
      <c r="J89" s="139">
        <v>377.2</v>
      </c>
      <c r="K89" s="139">
        <v>110.2</v>
      </c>
      <c r="L89" s="139"/>
      <c r="M89" s="140"/>
      <c r="N89" s="136"/>
      <c r="O89" s="1"/>
      <c r="P89" s="1"/>
    </row>
    <row r="90" spans="1:16">
      <c r="A90" s="171"/>
      <c r="B90" s="138"/>
      <c r="C90" s="181" t="s">
        <v>164</v>
      </c>
      <c r="D90" s="139"/>
      <c r="E90" s="139"/>
      <c r="F90" s="139"/>
      <c r="G90" s="140"/>
      <c r="H90" s="136"/>
      <c r="I90" s="196"/>
      <c r="J90" s="139">
        <v>0.4</v>
      </c>
      <c r="K90" s="139">
        <v>0.4</v>
      </c>
      <c r="L90" s="139"/>
      <c r="M90" s="140"/>
      <c r="N90" s="136"/>
      <c r="O90" s="1"/>
      <c r="P90" s="1"/>
    </row>
    <row r="91" spans="1:16">
      <c r="A91" s="171"/>
      <c r="B91" s="138"/>
      <c r="C91" s="181" t="s">
        <v>102</v>
      </c>
      <c r="D91" s="139"/>
      <c r="E91" s="139"/>
      <c r="F91" s="139"/>
      <c r="G91" s="140"/>
      <c r="H91" s="136"/>
      <c r="I91" s="196"/>
      <c r="J91" s="139">
        <v>6.1</v>
      </c>
      <c r="K91" s="139"/>
      <c r="L91" s="139"/>
      <c r="M91" s="140"/>
      <c r="N91" s="136"/>
      <c r="O91" s="1"/>
      <c r="P91" s="1"/>
    </row>
    <row r="92" spans="1:16">
      <c r="A92" s="171"/>
      <c r="B92" s="138"/>
      <c r="C92" s="181" t="s">
        <v>227</v>
      </c>
      <c r="D92" s="139"/>
      <c r="E92" s="139"/>
      <c r="F92" s="139"/>
      <c r="G92" s="140"/>
      <c r="H92" s="136"/>
      <c r="I92" s="196"/>
      <c r="J92" s="139">
        <v>6985.8</v>
      </c>
      <c r="K92" s="139">
        <v>4750.2</v>
      </c>
      <c r="L92" s="139"/>
      <c r="M92" s="140"/>
      <c r="N92" s="136"/>
      <c r="O92" s="1"/>
      <c r="P92" s="1"/>
    </row>
    <row r="93" spans="1:16">
      <c r="A93" s="183"/>
      <c r="B93" s="164" t="s">
        <v>181</v>
      </c>
      <c r="C93" s="175"/>
      <c r="D93" s="141">
        <f>SUM(D76:D92)</f>
        <v>224.2</v>
      </c>
      <c r="E93" s="141">
        <f t="shared" ref="E93" si="7">SUM(E76:E92)</f>
        <v>295.7</v>
      </c>
      <c r="F93" s="142">
        <f>D93-E93</f>
        <v>-71.5</v>
      </c>
      <c r="G93" s="143">
        <f>F93/E93</f>
        <v>-0.24179912073047008</v>
      </c>
      <c r="H93" s="144">
        <v>3</v>
      </c>
      <c r="I93" s="197"/>
      <c r="J93" s="141">
        <f>SUM(J76:J92)</f>
        <v>7950.8</v>
      </c>
      <c r="K93" s="141">
        <f>SUM(K76:K92)</f>
        <v>7460.1999999999989</v>
      </c>
      <c r="L93" s="142">
        <f>J93-K93</f>
        <v>490.60000000000127</v>
      </c>
      <c r="M93" s="143">
        <f>L93/K93</f>
        <v>6.5762312002359366E-2</v>
      </c>
      <c r="N93" s="144"/>
      <c r="O93" s="1"/>
      <c r="P93" s="1"/>
    </row>
    <row r="94" spans="1:16">
      <c r="A94" s="182"/>
      <c r="B94" s="188"/>
      <c r="C94" s="192"/>
      <c r="D94" s="152"/>
      <c r="E94" s="152"/>
      <c r="F94" s="153"/>
      <c r="G94" s="154"/>
      <c r="H94" s="155"/>
      <c r="I94" s="196"/>
      <c r="J94" s="152"/>
      <c r="K94" s="152"/>
      <c r="L94" s="152"/>
      <c r="M94" s="156"/>
      <c r="N94" s="155"/>
      <c r="O94" s="1"/>
      <c r="P94" s="1"/>
    </row>
    <row r="95" spans="1:16">
      <c r="A95" s="171" t="s">
        <v>178</v>
      </c>
      <c r="B95" s="138" t="s">
        <v>96</v>
      </c>
      <c r="C95" s="181" t="s">
        <v>133</v>
      </c>
      <c r="D95" s="139">
        <v>316.7</v>
      </c>
      <c r="E95" s="139">
        <v>353.9</v>
      </c>
      <c r="F95" s="139"/>
      <c r="G95" s="140"/>
      <c r="H95" s="136"/>
      <c r="I95" s="196"/>
      <c r="J95" s="139">
        <v>4.4000000000000004</v>
      </c>
      <c r="K95" s="139">
        <v>35.200000000000003</v>
      </c>
      <c r="L95" s="139"/>
      <c r="M95" s="140"/>
      <c r="N95" s="136"/>
      <c r="O95" s="1"/>
      <c r="P95" s="1"/>
    </row>
    <row r="96" spans="1:16">
      <c r="A96" s="171"/>
      <c r="B96" s="138"/>
      <c r="C96" s="181" t="s">
        <v>134</v>
      </c>
      <c r="D96" s="139">
        <v>151.4</v>
      </c>
      <c r="E96" s="139">
        <v>82.7</v>
      </c>
      <c r="F96" s="139"/>
      <c r="G96" s="140"/>
      <c r="H96" s="136"/>
      <c r="I96" s="196"/>
      <c r="J96" s="139">
        <v>63.3</v>
      </c>
      <c r="K96" s="139">
        <v>9.6999999999999993</v>
      </c>
      <c r="L96" s="139"/>
      <c r="M96" s="140"/>
      <c r="N96" s="136"/>
      <c r="O96" s="1"/>
      <c r="P96" s="1"/>
    </row>
    <row r="97" spans="1:16">
      <c r="A97" s="171"/>
      <c r="B97" s="138"/>
      <c r="C97" s="181" t="s">
        <v>135</v>
      </c>
      <c r="D97" s="139">
        <v>5.2</v>
      </c>
      <c r="E97" s="139">
        <v>51.8</v>
      </c>
      <c r="F97" s="139"/>
      <c r="G97" s="140"/>
      <c r="H97" s="136"/>
      <c r="I97" s="196"/>
      <c r="J97" s="139">
        <v>156.5</v>
      </c>
      <c r="K97" s="139"/>
      <c r="L97" s="139"/>
      <c r="M97" s="140"/>
      <c r="N97" s="136"/>
      <c r="O97" s="1"/>
      <c r="P97" s="1"/>
    </row>
    <row r="98" spans="1:16">
      <c r="A98" s="171"/>
      <c r="B98" s="138"/>
      <c r="C98" s="181" t="s">
        <v>228</v>
      </c>
      <c r="D98" s="139">
        <v>9.8000000000000007</v>
      </c>
      <c r="E98" s="139">
        <v>4.4000000000000004</v>
      </c>
      <c r="F98" s="139"/>
      <c r="G98" s="140"/>
      <c r="H98" s="136"/>
      <c r="I98" s="196"/>
      <c r="J98" s="139"/>
      <c r="K98" s="139"/>
      <c r="L98" s="139"/>
      <c r="M98" s="140"/>
      <c r="N98" s="136"/>
      <c r="O98" s="1"/>
      <c r="P98" s="1"/>
    </row>
    <row r="99" spans="1:16">
      <c r="A99" s="183"/>
      <c r="B99" s="164" t="s">
        <v>181</v>
      </c>
      <c r="C99" s="175"/>
      <c r="D99" s="141">
        <f>SUM(D95:D98)</f>
        <v>483.1</v>
      </c>
      <c r="E99" s="141">
        <f t="shared" ref="E99" si="8">SUM(E95:E98)</f>
        <v>492.79999999999995</v>
      </c>
      <c r="F99" s="142">
        <f>D99-E99</f>
        <v>-9.6999999999999318</v>
      </c>
      <c r="G99" s="143">
        <f>F99/E99</f>
        <v>-1.9683441558441421E-2</v>
      </c>
      <c r="H99" s="144"/>
      <c r="I99" s="197"/>
      <c r="J99" s="141">
        <f>SUM(J95:J98)</f>
        <v>224.2</v>
      </c>
      <c r="K99" s="141">
        <f>SUM(K95:K98)</f>
        <v>44.900000000000006</v>
      </c>
      <c r="L99" s="142">
        <f>J99-K99</f>
        <v>179.29999999999998</v>
      </c>
      <c r="M99" s="143">
        <f>L99/K99</f>
        <v>3.9933184855233845</v>
      </c>
      <c r="N99" s="144">
        <v>8</v>
      </c>
      <c r="O99" s="1"/>
      <c r="P99" s="1"/>
    </row>
    <row r="100" spans="1:16">
      <c r="A100" s="182"/>
      <c r="B100" s="188"/>
      <c r="C100" s="192"/>
      <c r="D100" s="152"/>
      <c r="E100" s="152"/>
      <c r="F100" s="152"/>
      <c r="G100" s="156"/>
      <c r="H100" s="155"/>
      <c r="I100" s="196"/>
      <c r="J100" s="152"/>
      <c r="K100" s="152"/>
      <c r="L100" s="153"/>
      <c r="M100" s="154"/>
      <c r="N100" s="155"/>
      <c r="O100" s="1"/>
      <c r="P100" s="1"/>
    </row>
    <row r="101" spans="1:16">
      <c r="A101" s="171" t="s">
        <v>179</v>
      </c>
      <c r="B101" s="138" t="s">
        <v>98</v>
      </c>
      <c r="C101" s="181" t="s">
        <v>136</v>
      </c>
      <c r="D101" s="139">
        <v>40.799999999999997</v>
      </c>
      <c r="E101" s="139">
        <v>45.7</v>
      </c>
      <c r="F101" s="139"/>
      <c r="G101" s="140"/>
      <c r="H101" s="136"/>
      <c r="I101" s="196"/>
      <c r="J101" s="139"/>
      <c r="K101" s="139"/>
      <c r="L101" s="139"/>
      <c r="M101" s="140"/>
      <c r="N101" s="136"/>
      <c r="O101" s="1"/>
      <c r="P101" s="1"/>
    </row>
    <row r="102" spans="1:16">
      <c r="A102" s="171"/>
      <c r="B102" s="138"/>
      <c r="C102" s="181" t="s">
        <v>137</v>
      </c>
      <c r="D102" s="139">
        <v>-18.8</v>
      </c>
      <c r="E102" s="139">
        <v>-18</v>
      </c>
      <c r="F102" s="139"/>
      <c r="G102" s="140"/>
      <c r="H102" s="136"/>
      <c r="I102" s="196"/>
      <c r="J102" s="139"/>
      <c r="K102" s="139"/>
      <c r="L102" s="139"/>
      <c r="M102" s="140"/>
      <c r="N102" s="136"/>
      <c r="O102" s="1"/>
      <c r="P102" s="1"/>
    </row>
    <row r="103" spans="1:16">
      <c r="A103" s="171"/>
      <c r="B103" s="138"/>
      <c r="C103" s="181" t="s">
        <v>165</v>
      </c>
      <c r="D103" s="139">
        <v>-25.1</v>
      </c>
      <c r="E103" s="139">
        <f>-44.8+15.1</f>
        <v>-29.699999999999996</v>
      </c>
      <c r="F103" s="139"/>
      <c r="G103" s="140"/>
      <c r="H103" s="136"/>
      <c r="I103" s="196"/>
      <c r="J103" s="139">
        <v>-97.8</v>
      </c>
      <c r="K103" s="139">
        <f>-0.2+323.3</f>
        <v>323.10000000000002</v>
      </c>
      <c r="L103" s="139"/>
      <c r="M103" s="140"/>
      <c r="N103" s="136"/>
      <c r="O103" s="1"/>
      <c r="P103" s="1"/>
    </row>
    <row r="104" spans="1:16">
      <c r="A104" s="171"/>
      <c r="B104" s="138"/>
      <c r="C104" s="181" t="s">
        <v>138</v>
      </c>
      <c r="D104" s="139">
        <v>30.1</v>
      </c>
      <c r="E104" s="139">
        <v>17.3</v>
      </c>
      <c r="F104" s="139"/>
      <c r="G104" s="140"/>
      <c r="H104" s="136"/>
      <c r="I104" s="196"/>
      <c r="J104" s="139"/>
      <c r="K104" s="139">
        <v>0.5</v>
      </c>
      <c r="L104" s="139"/>
      <c r="M104" s="140"/>
      <c r="N104" s="136"/>
      <c r="O104" s="1"/>
      <c r="P104" s="1"/>
    </row>
    <row r="105" spans="1:16">
      <c r="A105" s="171"/>
      <c r="B105" s="138"/>
      <c r="C105" s="181" t="s">
        <v>139</v>
      </c>
      <c r="D105" s="139">
        <v>60</v>
      </c>
      <c r="E105" s="139">
        <v>95</v>
      </c>
      <c r="F105" s="139"/>
      <c r="G105" s="140"/>
      <c r="H105" s="136"/>
      <c r="I105" s="196"/>
      <c r="J105" s="139"/>
      <c r="K105" s="139">
        <v>45</v>
      </c>
      <c r="L105" s="139"/>
      <c r="M105" s="140"/>
      <c r="N105" s="136"/>
      <c r="O105" s="1"/>
      <c r="P105" s="1"/>
    </row>
    <row r="106" spans="1:16">
      <c r="A106" s="171"/>
      <c r="B106" s="138"/>
      <c r="C106" s="181" t="s">
        <v>146</v>
      </c>
      <c r="D106" s="139">
        <v>0.2</v>
      </c>
      <c r="E106" s="139">
        <v>0</v>
      </c>
      <c r="F106" s="139"/>
      <c r="G106" s="140"/>
      <c r="H106" s="136"/>
      <c r="I106" s="196"/>
      <c r="J106" s="139"/>
      <c r="K106" s="139"/>
      <c r="L106" s="139"/>
      <c r="M106" s="140"/>
      <c r="N106" s="136"/>
      <c r="O106" s="1"/>
      <c r="P106" s="1"/>
    </row>
    <row r="107" spans="1:16">
      <c r="A107" s="171"/>
      <c r="B107" s="138"/>
      <c r="C107" s="181" t="s">
        <v>229</v>
      </c>
      <c r="D107" s="139">
        <v>3.2</v>
      </c>
      <c r="E107" s="139">
        <v>3.7</v>
      </c>
      <c r="F107" s="139"/>
      <c r="G107" s="140"/>
      <c r="H107" s="136"/>
      <c r="I107" s="196"/>
      <c r="J107" s="139"/>
      <c r="K107" s="139"/>
      <c r="L107" s="139"/>
      <c r="M107" s="140"/>
      <c r="N107" s="136"/>
      <c r="O107" s="1"/>
      <c r="P107" s="1"/>
    </row>
    <row r="108" spans="1:16">
      <c r="A108" s="171"/>
      <c r="B108" s="138"/>
      <c r="C108" s="181" t="s">
        <v>147</v>
      </c>
      <c r="D108" s="139">
        <v>2.8</v>
      </c>
      <c r="E108" s="139">
        <v>4.9000000000000004</v>
      </c>
      <c r="F108" s="139"/>
      <c r="G108" s="140"/>
      <c r="H108" s="136"/>
      <c r="I108" s="196"/>
      <c r="J108" s="139">
        <v>45.7</v>
      </c>
      <c r="K108" s="139">
        <v>43.5</v>
      </c>
      <c r="L108" s="139"/>
      <c r="M108" s="140"/>
      <c r="N108" s="136"/>
      <c r="O108" s="1"/>
      <c r="P108" s="1"/>
    </row>
    <row r="109" spans="1:16">
      <c r="A109" s="171"/>
      <c r="B109" s="138"/>
      <c r="C109" s="181" t="s">
        <v>148</v>
      </c>
      <c r="D109" s="139">
        <v>1.8</v>
      </c>
      <c r="E109" s="139">
        <v>1.4</v>
      </c>
      <c r="F109" s="139"/>
      <c r="G109" s="140"/>
      <c r="H109" s="136"/>
      <c r="I109" s="196"/>
      <c r="J109" s="139">
        <v>42.7</v>
      </c>
      <c r="K109" s="139">
        <v>18.8</v>
      </c>
      <c r="L109" s="139"/>
      <c r="M109" s="140"/>
      <c r="N109" s="136"/>
      <c r="O109" s="1"/>
      <c r="P109" s="1"/>
    </row>
    <row r="110" spans="1:16">
      <c r="A110" s="171"/>
      <c r="B110" s="138"/>
      <c r="C110" s="181" t="s">
        <v>230</v>
      </c>
      <c r="D110" s="139"/>
      <c r="E110" s="139">
        <v>18.600000000000001</v>
      </c>
      <c r="F110" s="139"/>
      <c r="G110" s="140"/>
      <c r="H110" s="136"/>
      <c r="I110" s="196"/>
      <c r="J110" s="139"/>
      <c r="K110" s="139">
        <v>2.2999999999999998</v>
      </c>
      <c r="L110" s="139"/>
      <c r="M110" s="140"/>
      <c r="N110" s="136"/>
      <c r="O110" s="1"/>
      <c r="P110" s="1"/>
    </row>
    <row r="111" spans="1:16">
      <c r="A111" s="171"/>
      <c r="B111" s="138"/>
      <c r="C111" s="181" t="s">
        <v>135</v>
      </c>
      <c r="D111" s="139">
        <v>-1.2</v>
      </c>
      <c r="E111" s="139">
        <v>1.9</v>
      </c>
      <c r="F111" s="139"/>
      <c r="G111" s="140"/>
      <c r="H111" s="136"/>
      <c r="I111" s="196"/>
      <c r="J111" s="139"/>
      <c r="K111" s="139">
        <v>-37.1</v>
      </c>
      <c r="L111" s="139"/>
      <c r="M111" s="140"/>
      <c r="N111" s="136"/>
      <c r="O111" s="1"/>
      <c r="P111" s="1"/>
    </row>
    <row r="112" spans="1:16">
      <c r="A112" s="171"/>
      <c r="B112" s="138"/>
      <c r="C112" s="181" t="s">
        <v>231</v>
      </c>
      <c r="D112" s="139"/>
      <c r="E112" s="139"/>
      <c r="F112" s="139"/>
      <c r="G112" s="140"/>
      <c r="H112" s="136"/>
      <c r="I112" s="196"/>
      <c r="J112" s="139">
        <v>21.2</v>
      </c>
      <c r="K112" s="139">
        <v>15</v>
      </c>
      <c r="L112" s="139"/>
      <c r="M112" s="140"/>
      <c r="N112" s="136"/>
      <c r="O112" s="1"/>
      <c r="P112" s="1"/>
    </row>
    <row r="113" spans="1:16">
      <c r="A113" s="171"/>
      <c r="B113" s="138"/>
      <c r="C113" s="181" t="s">
        <v>166</v>
      </c>
      <c r="D113" s="139"/>
      <c r="E113" s="139"/>
      <c r="F113" s="139"/>
      <c r="G113" s="140"/>
      <c r="H113" s="136"/>
      <c r="I113" s="196"/>
      <c r="J113" s="139">
        <v>27.8</v>
      </c>
      <c r="K113" s="139">
        <v>25.8</v>
      </c>
      <c r="L113" s="139"/>
      <c r="M113" s="140"/>
      <c r="N113" s="136"/>
      <c r="O113" s="1"/>
      <c r="P113" s="1"/>
    </row>
    <row r="114" spans="1:16">
      <c r="A114" s="171"/>
      <c r="B114" s="138"/>
      <c r="C114" s="181" t="s">
        <v>167</v>
      </c>
      <c r="D114" s="139"/>
      <c r="E114" s="139"/>
      <c r="F114" s="139"/>
      <c r="G114" s="140"/>
      <c r="H114" s="136"/>
      <c r="I114" s="196"/>
      <c r="J114" s="139">
        <v>-35.1</v>
      </c>
      <c r="K114" s="139">
        <v>176.7</v>
      </c>
      <c r="L114" s="139"/>
      <c r="M114" s="140"/>
      <c r="N114" s="136"/>
      <c r="O114" s="1"/>
      <c r="P114" s="1"/>
    </row>
    <row r="115" spans="1:16">
      <c r="A115" s="171"/>
      <c r="B115" s="138"/>
      <c r="C115" s="181" t="s">
        <v>170</v>
      </c>
      <c r="D115" s="139"/>
      <c r="E115" s="139">
        <v>1</v>
      </c>
      <c r="F115" s="139"/>
      <c r="G115" s="140"/>
      <c r="H115" s="136"/>
      <c r="I115" s="196"/>
      <c r="J115" s="139">
        <v>10</v>
      </c>
      <c r="K115" s="139">
        <v>45</v>
      </c>
      <c r="L115" s="139"/>
      <c r="M115" s="140"/>
      <c r="N115" s="136"/>
      <c r="O115" s="1"/>
      <c r="P115" s="1"/>
    </row>
    <row r="116" spans="1:16">
      <c r="A116" s="183"/>
      <c r="B116" s="164" t="s">
        <v>181</v>
      </c>
      <c r="C116" s="175"/>
      <c r="D116" s="141">
        <f>SUM(D101:D115)</f>
        <v>93.8</v>
      </c>
      <c r="E116" s="141">
        <f t="shared" ref="E116" si="9">SUM(E101:E115)</f>
        <v>141.80000000000004</v>
      </c>
      <c r="F116" s="142">
        <f>D116-E116</f>
        <v>-48.000000000000043</v>
      </c>
      <c r="G116" s="143">
        <f>F116/E116</f>
        <v>-0.3385049365303246</v>
      </c>
      <c r="H116" s="144">
        <v>4</v>
      </c>
      <c r="I116" s="197"/>
      <c r="J116" s="141">
        <f>SUM(J101:J115)</f>
        <v>14.500000000000007</v>
      </c>
      <c r="K116" s="141">
        <f>SUM(K101:K115)</f>
        <v>658.6</v>
      </c>
      <c r="L116" s="142">
        <f>J116-K116</f>
        <v>-644.1</v>
      </c>
      <c r="M116" s="143">
        <f>L116/K116</f>
        <v>-0.97798360157910724</v>
      </c>
      <c r="N116" s="144">
        <v>9</v>
      </c>
      <c r="O116" s="1"/>
      <c r="P116" s="1"/>
    </row>
    <row r="117" spans="1:16">
      <c r="A117" s="182"/>
      <c r="B117" s="188"/>
      <c r="C117" s="192"/>
      <c r="D117" s="152"/>
      <c r="E117" s="152"/>
      <c r="F117" s="153"/>
      <c r="G117" s="154"/>
      <c r="H117" s="155"/>
      <c r="I117" s="196"/>
      <c r="J117" s="152"/>
      <c r="K117" s="152"/>
      <c r="L117" s="153"/>
      <c r="M117" s="154"/>
      <c r="N117" s="155"/>
      <c r="O117" s="1"/>
      <c r="P117" s="1"/>
    </row>
    <row r="118" spans="1:16" ht="39">
      <c r="A118" s="171" t="s">
        <v>247</v>
      </c>
      <c r="B118" s="138" t="s">
        <v>248</v>
      </c>
      <c r="C118" s="181" t="s">
        <v>232</v>
      </c>
      <c r="D118" s="139">
        <v>55</v>
      </c>
      <c r="E118" s="139">
        <v>44</v>
      </c>
      <c r="F118" s="139"/>
      <c r="G118" s="140"/>
      <c r="H118" s="136"/>
      <c r="I118" s="196"/>
      <c r="J118" s="139"/>
      <c r="K118" s="139"/>
      <c r="L118" s="139"/>
      <c r="M118" s="140"/>
      <c r="N118" s="136"/>
      <c r="O118" s="1"/>
      <c r="P118" s="1"/>
    </row>
    <row r="119" spans="1:16">
      <c r="A119" s="171"/>
      <c r="B119" s="138"/>
      <c r="C119" s="181" t="s">
        <v>150</v>
      </c>
      <c r="D119" s="139">
        <v>334</v>
      </c>
      <c r="E119" s="139">
        <v>223</v>
      </c>
      <c r="F119" s="139"/>
      <c r="G119" s="140"/>
      <c r="H119" s="136"/>
      <c r="I119" s="196"/>
      <c r="J119" s="139">
        <v>7</v>
      </c>
      <c r="K119" s="139">
        <v>111</v>
      </c>
      <c r="L119" s="139"/>
      <c r="M119" s="140"/>
      <c r="N119" s="136"/>
      <c r="O119" s="1"/>
      <c r="P119" s="1"/>
    </row>
    <row r="120" spans="1:16">
      <c r="A120" s="171"/>
      <c r="B120" s="138"/>
      <c r="C120" s="181" t="s">
        <v>149</v>
      </c>
      <c r="D120" s="139">
        <v>977</v>
      </c>
      <c r="E120" s="139">
        <v>1033</v>
      </c>
      <c r="F120" s="139"/>
      <c r="G120" s="140"/>
      <c r="H120" s="136"/>
      <c r="I120" s="196"/>
      <c r="J120" s="139">
        <v>1844</v>
      </c>
      <c r="K120" s="139">
        <v>1947</v>
      </c>
      <c r="L120" s="139"/>
      <c r="M120" s="140"/>
      <c r="N120" s="136"/>
      <c r="O120" s="1"/>
      <c r="P120" s="1"/>
    </row>
    <row r="121" spans="1:16">
      <c r="A121" s="171"/>
      <c r="B121" s="138"/>
      <c r="C121" s="181" t="s">
        <v>151</v>
      </c>
      <c r="D121" s="139">
        <v>-976</v>
      </c>
      <c r="E121" s="139">
        <v>-1194</v>
      </c>
      <c r="F121" s="139"/>
      <c r="G121" s="140"/>
      <c r="H121" s="136"/>
      <c r="I121" s="196"/>
      <c r="J121" s="139"/>
      <c r="K121" s="139"/>
      <c r="L121" s="139"/>
      <c r="M121" s="140"/>
      <c r="N121" s="136"/>
      <c r="O121" s="1"/>
      <c r="P121" s="1"/>
    </row>
    <row r="122" spans="1:16">
      <c r="A122" s="183"/>
      <c r="B122" s="164" t="s">
        <v>181</v>
      </c>
      <c r="C122" s="175"/>
      <c r="D122" s="141">
        <f>SUM(D118:D121)</f>
        <v>390</v>
      </c>
      <c r="E122" s="141">
        <f t="shared" ref="E122" si="10">SUM(E118:E121)</f>
        <v>106</v>
      </c>
      <c r="F122" s="142">
        <f>D122-E122</f>
        <v>284</v>
      </c>
      <c r="G122" s="143">
        <f>F122/E122</f>
        <v>2.6792452830188678</v>
      </c>
      <c r="H122" s="144">
        <v>5</v>
      </c>
      <c r="I122" s="197"/>
      <c r="J122" s="141">
        <f>SUM(J118:J121)</f>
        <v>1851</v>
      </c>
      <c r="K122" s="141">
        <f t="shared" ref="K122" si="11">SUM(K118:K121)</f>
        <v>2058</v>
      </c>
      <c r="L122" s="142">
        <f>J122-K122</f>
        <v>-207</v>
      </c>
      <c r="M122" s="143">
        <f>L122/K122</f>
        <v>-0.10058309037900874</v>
      </c>
      <c r="N122" s="144"/>
      <c r="O122" s="1"/>
      <c r="P122" s="1"/>
    </row>
    <row r="123" spans="1:16">
      <c r="A123" s="182"/>
      <c r="B123" s="188"/>
      <c r="C123" s="192"/>
      <c r="D123" s="152"/>
      <c r="E123" s="152"/>
      <c r="F123" s="153"/>
      <c r="G123" s="154"/>
      <c r="H123" s="155"/>
      <c r="I123" s="196"/>
      <c r="J123" s="152"/>
      <c r="K123" s="152"/>
      <c r="L123" s="152"/>
      <c r="M123" s="156"/>
      <c r="N123" s="155"/>
      <c r="O123" s="1"/>
      <c r="P123" s="1"/>
    </row>
    <row r="124" spans="1:16" ht="26.25">
      <c r="A124" s="171" t="s">
        <v>97</v>
      </c>
      <c r="B124" s="138" t="s">
        <v>99</v>
      </c>
      <c r="C124" s="181" t="s">
        <v>152</v>
      </c>
      <c r="D124" s="139">
        <v>-2.2999999999999998</v>
      </c>
      <c r="E124" s="139"/>
      <c r="F124" s="139"/>
      <c r="G124" s="140"/>
      <c r="H124" s="136"/>
      <c r="I124" s="196"/>
      <c r="J124" s="139"/>
      <c r="K124" s="139"/>
      <c r="L124" s="139"/>
      <c r="M124" s="140"/>
      <c r="N124" s="136"/>
      <c r="O124" s="1"/>
      <c r="P124" s="1"/>
    </row>
    <row r="125" spans="1:16">
      <c r="A125" s="183"/>
      <c r="B125" s="164" t="s">
        <v>181</v>
      </c>
      <c r="C125" s="175"/>
      <c r="D125" s="141">
        <f>D124</f>
        <v>-2.2999999999999998</v>
      </c>
      <c r="E125" s="141">
        <f>E124</f>
        <v>0</v>
      </c>
      <c r="F125" s="142">
        <f>D125-E125</f>
        <v>-2.2999999999999998</v>
      </c>
      <c r="G125" s="143"/>
      <c r="H125" s="144"/>
      <c r="I125" s="197"/>
      <c r="J125" s="141"/>
      <c r="K125" s="141"/>
      <c r="L125" s="142"/>
      <c r="M125" s="143"/>
      <c r="N125" s="144"/>
      <c r="O125" s="1"/>
      <c r="P125" s="1"/>
    </row>
    <row r="126" spans="1:16">
      <c r="A126" s="195"/>
      <c r="B126" s="157"/>
      <c r="C126" s="193"/>
      <c r="D126" s="158"/>
      <c r="E126" s="158"/>
      <c r="F126" s="159"/>
      <c r="G126" s="160"/>
      <c r="H126" s="161"/>
      <c r="I126" s="199"/>
      <c r="J126" s="158"/>
      <c r="K126" s="158"/>
      <c r="L126" s="158"/>
      <c r="M126" s="162"/>
      <c r="N126" s="161"/>
      <c r="O126" s="1"/>
      <c r="P126" s="1"/>
    </row>
    <row r="127" spans="1:16">
      <c r="A127" s="183"/>
      <c r="B127" s="164" t="s">
        <v>182</v>
      </c>
      <c r="C127" s="175"/>
      <c r="D127" s="141">
        <f>D18+D21+D31+D39+D44+D58+D74+D93+D99+D116+D122+D125</f>
        <v>1937.6</v>
      </c>
      <c r="E127" s="141">
        <f t="shared" ref="E127:L127" si="12">E18+E21+E31+E39+E44+E58+E74+E93+E99+E116+E122+E125</f>
        <v>2001.9999999999998</v>
      </c>
      <c r="F127" s="142">
        <f>D127-E127</f>
        <v>-64.399999999999864</v>
      </c>
      <c r="G127" s="143">
        <f>F127/E127</f>
        <v>-3.2167832167832103E-2</v>
      </c>
      <c r="H127" s="141"/>
      <c r="I127" s="141">
        <f t="shared" si="12"/>
        <v>0</v>
      </c>
      <c r="J127" s="141">
        <f t="shared" si="12"/>
        <v>10766.7</v>
      </c>
      <c r="K127" s="141">
        <f t="shared" si="12"/>
        <v>10856.499999999998</v>
      </c>
      <c r="L127" s="141">
        <f t="shared" si="12"/>
        <v>-89.799999999998704</v>
      </c>
      <c r="M127" s="143">
        <f>L127/K127</f>
        <v>-8.2715423939574186E-3</v>
      </c>
      <c r="N127" s="144"/>
      <c r="O127" s="1"/>
      <c r="P127" s="1"/>
    </row>
    <row r="128" spans="1:16">
      <c r="B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>
      <c r="B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>
      <c r="B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>
      <c r="B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>
      <c r="B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>
      <c r="B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>
      <c r="B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>
      <c r="B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>
      <c r="B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>
      <c r="B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>
      <c r="B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>
      <c r="B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>
      <c r="B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>
      <c r="B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>
      <c r="B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>
      <c r="B143" s="12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>
      <c r="B144" s="12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>
      <c r="B145" s="12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</sheetData>
  <pageMargins left="0.70866141732283472" right="0.70866141732283472" top="0.74803149606299213" bottom="0.74803149606299213" header="0.31496062992125984" footer="0.31496062992125984"/>
  <pageSetup paperSize="9" scale="5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4A8E-71D6-4855-BD15-894E3DE474D2}">
  <sheetPr>
    <pageSetUpPr fitToPage="1"/>
  </sheetPr>
  <dimension ref="A1:I90"/>
  <sheetViews>
    <sheetView workbookViewId="0">
      <selection activeCell="E15" sqref="E15"/>
    </sheetView>
  </sheetViews>
  <sheetFormatPr defaultRowHeight="15"/>
  <cols>
    <col min="1" max="1" width="28.140625" customWidth="1"/>
    <col min="2" max="2" width="24.42578125" customWidth="1"/>
    <col min="3" max="3" width="35.7109375" customWidth="1"/>
    <col min="4" max="5" width="23" customWidth="1"/>
    <col min="6" max="6" width="12.85546875" customWidth="1"/>
    <col min="8" max="8" width="9.42578125" customWidth="1"/>
  </cols>
  <sheetData>
    <row r="1" spans="1:9">
      <c r="A1" t="s">
        <v>249</v>
      </c>
    </row>
    <row r="2" spans="1:9" ht="15.75">
      <c r="A2" s="113" t="s">
        <v>172</v>
      </c>
    </row>
    <row r="3" spans="1:9" ht="15.75">
      <c r="A3" s="115" t="s">
        <v>100</v>
      </c>
      <c r="B3" s="111" t="s">
        <v>84</v>
      </c>
      <c r="C3" s="116" t="s">
        <v>85</v>
      </c>
      <c r="D3" s="119" t="s">
        <v>69</v>
      </c>
      <c r="E3" s="117"/>
      <c r="F3" s="111"/>
      <c r="G3" s="111"/>
      <c r="H3" s="116"/>
    </row>
    <row r="4" spans="1:9" ht="39">
      <c r="A4" s="114"/>
      <c r="B4" s="112"/>
      <c r="C4" s="118"/>
      <c r="D4" s="203" t="s">
        <v>252</v>
      </c>
      <c r="E4" s="204" t="s">
        <v>253</v>
      </c>
      <c r="F4" s="126" t="s">
        <v>254</v>
      </c>
      <c r="G4" s="127"/>
      <c r="H4" s="131"/>
    </row>
    <row r="5" spans="1:9" ht="34.5" customHeight="1">
      <c r="A5" s="101"/>
      <c r="B5" s="96"/>
      <c r="C5" s="97"/>
      <c r="D5" s="132" t="s">
        <v>28</v>
      </c>
      <c r="E5" s="126"/>
      <c r="F5" s="127"/>
      <c r="G5" s="127" t="s">
        <v>180</v>
      </c>
      <c r="H5" s="133" t="s">
        <v>251</v>
      </c>
      <c r="I5" s="123"/>
    </row>
    <row r="6" spans="1:9">
      <c r="A6" s="168" t="s">
        <v>243</v>
      </c>
      <c r="B6" s="138" t="s">
        <v>183</v>
      </c>
      <c r="C6" s="181" t="s">
        <v>204</v>
      </c>
      <c r="D6" s="169">
        <v>14543</v>
      </c>
      <c r="E6" s="170">
        <v>14867</v>
      </c>
      <c r="F6" s="130"/>
      <c r="G6" s="130"/>
      <c r="H6" s="166"/>
    </row>
    <row r="7" spans="1:9">
      <c r="A7" s="171"/>
      <c r="B7" s="138"/>
      <c r="C7" s="172" t="s">
        <v>189</v>
      </c>
      <c r="D7" s="173">
        <v>105</v>
      </c>
      <c r="E7" s="174">
        <v>120</v>
      </c>
      <c r="F7" s="137"/>
      <c r="G7" s="137"/>
      <c r="H7" s="166"/>
    </row>
    <row r="8" spans="1:9">
      <c r="A8" s="171"/>
      <c r="B8" s="138"/>
      <c r="C8" s="172" t="s">
        <v>187</v>
      </c>
      <c r="D8" s="173"/>
      <c r="E8" s="174">
        <v>7</v>
      </c>
      <c r="F8" s="137"/>
      <c r="G8" s="137"/>
      <c r="H8" s="166"/>
    </row>
    <row r="9" spans="1:9">
      <c r="A9" s="171"/>
      <c r="B9" s="138"/>
      <c r="C9" s="172" t="s">
        <v>190</v>
      </c>
      <c r="D9" s="173"/>
      <c r="E9" s="174">
        <v>20</v>
      </c>
      <c r="F9" s="137"/>
      <c r="G9" s="137"/>
      <c r="H9" s="166"/>
    </row>
    <row r="10" spans="1:9">
      <c r="A10" s="171"/>
      <c r="B10" s="138"/>
      <c r="C10" s="172" t="s">
        <v>188</v>
      </c>
      <c r="D10" s="173">
        <v>1325</v>
      </c>
      <c r="E10" s="174">
        <v>424</v>
      </c>
      <c r="F10" s="137"/>
      <c r="G10" s="137"/>
      <c r="H10" s="166"/>
    </row>
    <row r="11" spans="1:9">
      <c r="A11" s="163"/>
      <c r="B11" s="202" t="s">
        <v>181</v>
      </c>
      <c r="C11" s="176"/>
      <c r="D11" s="177">
        <f>SUM(D6:D10)</f>
        <v>15973</v>
      </c>
      <c r="E11" s="141">
        <f>SUM(E6:E10)</f>
        <v>15438</v>
      </c>
      <c r="F11" s="142">
        <f>D11-E11</f>
        <v>535</v>
      </c>
      <c r="G11" s="143">
        <f>F11/E11</f>
        <v>3.4654748024355489E-2</v>
      </c>
      <c r="H11" s="144">
        <v>1</v>
      </c>
    </row>
    <row r="12" spans="1:9">
      <c r="A12" s="145"/>
      <c r="B12" s="146"/>
      <c r="C12" s="179"/>
      <c r="D12" s="180"/>
      <c r="E12" s="147"/>
      <c r="F12" s="148"/>
      <c r="G12" s="149"/>
      <c r="H12" s="150"/>
    </row>
    <row r="13" spans="1:9">
      <c r="A13" s="171" t="s">
        <v>244</v>
      </c>
      <c r="B13" s="138" t="s">
        <v>184</v>
      </c>
      <c r="C13" s="172" t="s">
        <v>234</v>
      </c>
      <c r="D13" s="173">
        <v>5757</v>
      </c>
      <c r="E13" s="174">
        <v>5543</v>
      </c>
      <c r="F13" s="137"/>
      <c r="G13" s="137"/>
      <c r="H13" s="166"/>
    </row>
    <row r="14" spans="1:9">
      <c r="A14" s="171"/>
      <c r="B14" s="138"/>
      <c r="C14" s="172" t="s">
        <v>235</v>
      </c>
      <c r="D14" s="173">
        <v>11321</v>
      </c>
      <c r="E14" s="174">
        <v>8110</v>
      </c>
      <c r="F14" s="137"/>
      <c r="G14" s="137"/>
      <c r="H14" s="166"/>
    </row>
    <row r="15" spans="1:9">
      <c r="A15" s="171"/>
      <c r="B15" s="138"/>
      <c r="C15" s="172" t="s">
        <v>236</v>
      </c>
      <c r="D15" s="173">
        <v>7805</v>
      </c>
      <c r="E15" s="174">
        <v>9386</v>
      </c>
      <c r="F15" s="137"/>
      <c r="G15" s="137"/>
      <c r="H15" s="166"/>
    </row>
    <row r="16" spans="1:9">
      <c r="A16" s="171"/>
      <c r="B16" s="138"/>
      <c r="C16" s="172" t="s">
        <v>191</v>
      </c>
      <c r="D16" s="173">
        <v>3206</v>
      </c>
      <c r="E16" s="174">
        <v>2853</v>
      </c>
      <c r="F16" s="137"/>
      <c r="G16" s="137"/>
      <c r="H16" s="166"/>
    </row>
    <row r="17" spans="1:8">
      <c r="A17" s="163"/>
      <c r="B17" s="202" t="s">
        <v>181</v>
      </c>
      <c r="C17" s="176"/>
      <c r="D17" s="177">
        <f>SUM(D13:D16)</f>
        <v>28089</v>
      </c>
      <c r="E17" s="141">
        <f>SUM(E13:E16)</f>
        <v>25892</v>
      </c>
      <c r="F17" s="142">
        <f>D17-E17</f>
        <v>2197</v>
      </c>
      <c r="G17" s="143">
        <f>F17/E17</f>
        <v>8.4852464081569601E-2</v>
      </c>
      <c r="H17" s="144">
        <v>2</v>
      </c>
    </row>
    <row r="18" spans="1:8">
      <c r="A18" s="145"/>
      <c r="B18" s="146"/>
      <c r="C18" s="179"/>
      <c r="D18" s="180"/>
      <c r="E18" s="147"/>
      <c r="F18" s="148"/>
      <c r="G18" s="149"/>
      <c r="H18" s="150"/>
    </row>
    <row r="19" spans="1:8">
      <c r="A19" s="171" t="s">
        <v>245</v>
      </c>
      <c r="B19" s="138" t="s">
        <v>185</v>
      </c>
      <c r="C19" s="172" t="s">
        <v>237</v>
      </c>
      <c r="D19" s="173">
        <v>96622</v>
      </c>
      <c r="E19" s="174">
        <v>93803</v>
      </c>
      <c r="F19" s="137"/>
      <c r="G19" s="137"/>
      <c r="H19" s="166"/>
    </row>
    <row r="20" spans="1:8">
      <c r="A20" s="171"/>
      <c r="B20" s="138"/>
      <c r="C20" s="172" t="s">
        <v>192</v>
      </c>
      <c r="D20" s="173">
        <v>229</v>
      </c>
      <c r="E20" s="174">
        <v>211</v>
      </c>
      <c r="F20" s="137"/>
      <c r="G20" s="137"/>
      <c r="H20" s="166"/>
    </row>
    <row r="21" spans="1:8">
      <c r="A21" s="171"/>
      <c r="B21" s="138"/>
      <c r="C21" s="172" t="s">
        <v>193</v>
      </c>
      <c r="D21" s="173">
        <v>4998</v>
      </c>
      <c r="E21" s="174">
        <v>5381</v>
      </c>
      <c r="F21" s="137"/>
      <c r="G21" s="137"/>
      <c r="H21" s="166"/>
    </row>
    <row r="22" spans="1:8">
      <c r="A22" s="171"/>
      <c r="B22" s="138"/>
      <c r="C22" s="172" t="s">
        <v>194</v>
      </c>
      <c r="D22" s="173">
        <v>468</v>
      </c>
      <c r="E22" s="174">
        <v>655</v>
      </c>
      <c r="F22" s="137"/>
      <c r="G22" s="137"/>
      <c r="H22" s="166"/>
    </row>
    <row r="23" spans="1:8">
      <c r="A23" s="171"/>
      <c r="B23" s="138"/>
      <c r="C23" s="172" t="s">
        <v>206</v>
      </c>
      <c r="D23" s="173">
        <v>5598</v>
      </c>
      <c r="E23" s="174">
        <v>5758</v>
      </c>
      <c r="F23" s="137"/>
      <c r="G23" s="137"/>
      <c r="H23" s="166"/>
    </row>
    <row r="24" spans="1:8">
      <c r="A24" s="171"/>
      <c r="B24" s="165"/>
      <c r="C24" s="172" t="s">
        <v>195</v>
      </c>
      <c r="D24" s="173">
        <v>1979</v>
      </c>
      <c r="E24" s="174">
        <v>2014</v>
      </c>
      <c r="F24" s="137"/>
      <c r="G24" s="137"/>
      <c r="H24" s="166"/>
    </row>
    <row r="25" spans="1:8">
      <c r="A25" s="171"/>
      <c r="B25" s="138"/>
      <c r="C25" s="172" t="s">
        <v>196</v>
      </c>
      <c r="D25" s="173">
        <v>124</v>
      </c>
      <c r="E25" s="174">
        <v>126</v>
      </c>
      <c r="F25" s="137"/>
      <c r="G25" s="137"/>
      <c r="H25" s="166"/>
    </row>
    <row r="26" spans="1:8">
      <c r="A26" s="163"/>
      <c r="B26" s="202" t="s">
        <v>181</v>
      </c>
      <c r="C26" s="176"/>
      <c r="D26" s="177">
        <f>SUM(D19:D25)</f>
        <v>110018</v>
      </c>
      <c r="E26" s="141">
        <f>SUM(E19:E25)</f>
        <v>107948</v>
      </c>
      <c r="F26" s="142">
        <f>D26-E26</f>
        <v>2070</v>
      </c>
      <c r="G26" s="143">
        <f>F26/E26</f>
        <v>1.9175899507170118E-2</v>
      </c>
      <c r="H26" s="144"/>
    </row>
    <row r="27" spans="1:8">
      <c r="A27" s="145"/>
      <c r="B27" s="146"/>
      <c r="C27" s="179"/>
      <c r="D27" s="180"/>
      <c r="E27" s="147"/>
      <c r="F27" s="148"/>
      <c r="G27" s="149"/>
      <c r="H27" s="150"/>
    </row>
    <row r="28" spans="1:8" ht="26.25">
      <c r="A28" s="171" t="s">
        <v>209</v>
      </c>
      <c r="B28" s="138" t="s">
        <v>186</v>
      </c>
      <c r="C28" s="172" t="s">
        <v>197</v>
      </c>
      <c r="D28" s="173">
        <v>854</v>
      </c>
      <c r="E28" s="174">
        <v>844</v>
      </c>
      <c r="F28" s="137"/>
      <c r="G28" s="137"/>
      <c r="H28" s="166"/>
    </row>
    <row r="29" spans="1:8">
      <c r="A29" s="171"/>
      <c r="B29" s="138"/>
      <c r="C29" s="172" t="s">
        <v>238</v>
      </c>
      <c r="D29" s="173">
        <v>302</v>
      </c>
      <c r="E29" s="174">
        <v>227</v>
      </c>
      <c r="F29" s="137"/>
      <c r="G29" s="137"/>
      <c r="H29" s="166"/>
    </row>
    <row r="30" spans="1:8">
      <c r="A30" s="171"/>
      <c r="B30" s="138"/>
      <c r="C30" s="172" t="s">
        <v>239</v>
      </c>
      <c r="D30" s="173">
        <v>2520</v>
      </c>
      <c r="E30" s="174">
        <v>2439</v>
      </c>
      <c r="F30" s="137"/>
      <c r="G30" s="137"/>
      <c r="H30" s="166"/>
    </row>
    <row r="31" spans="1:8">
      <c r="A31" s="171"/>
      <c r="B31" s="138"/>
      <c r="C31" s="172" t="s">
        <v>242</v>
      </c>
      <c r="D31" s="173">
        <v>448</v>
      </c>
      <c r="E31" s="174">
        <v>432</v>
      </c>
      <c r="F31" s="137"/>
      <c r="G31" s="137"/>
      <c r="H31" s="166"/>
    </row>
    <row r="32" spans="1:8">
      <c r="A32" s="171"/>
      <c r="B32" s="165"/>
      <c r="C32" s="172" t="s">
        <v>198</v>
      </c>
      <c r="D32" s="173">
        <v>496</v>
      </c>
      <c r="E32" s="174">
        <v>512</v>
      </c>
      <c r="F32" s="137"/>
      <c r="G32" s="137"/>
      <c r="H32" s="166"/>
    </row>
    <row r="33" spans="1:8">
      <c r="A33" s="171"/>
      <c r="B33" s="138"/>
      <c r="C33" s="172" t="s">
        <v>199</v>
      </c>
      <c r="D33" s="173">
        <v>125</v>
      </c>
      <c r="E33" s="174">
        <v>40</v>
      </c>
      <c r="F33" s="137"/>
      <c r="G33" s="137"/>
      <c r="H33" s="166"/>
    </row>
    <row r="34" spans="1:8">
      <c r="A34" s="171"/>
      <c r="B34" s="138"/>
      <c r="C34" s="172" t="s">
        <v>200</v>
      </c>
      <c r="D34" s="173">
        <v>33</v>
      </c>
      <c r="E34" s="174">
        <v>33</v>
      </c>
      <c r="F34" s="137"/>
      <c r="G34" s="137"/>
      <c r="H34" s="166"/>
    </row>
    <row r="35" spans="1:8">
      <c r="A35" s="163"/>
      <c r="B35" s="202" t="s">
        <v>181</v>
      </c>
      <c r="C35" s="176"/>
      <c r="D35" s="177">
        <f>SUM(D28:D34)</f>
        <v>4778</v>
      </c>
      <c r="E35" s="141">
        <f>SUM(E28:E34)</f>
        <v>4527</v>
      </c>
      <c r="F35" s="142">
        <f>D35-E35</f>
        <v>251</v>
      </c>
      <c r="G35" s="143">
        <f>F35/E35</f>
        <v>5.5445107134967968E-2</v>
      </c>
      <c r="H35" s="144">
        <v>3</v>
      </c>
    </row>
    <row r="36" spans="1:8">
      <c r="A36" s="145"/>
      <c r="B36" s="146"/>
      <c r="C36" s="179"/>
      <c r="D36" s="180"/>
      <c r="E36" s="147"/>
      <c r="F36" s="148"/>
      <c r="G36" s="149"/>
      <c r="H36" s="150"/>
    </row>
    <row r="37" spans="1:8" ht="26.25">
      <c r="A37" s="171" t="s">
        <v>246</v>
      </c>
      <c r="B37" s="138" t="s">
        <v>201</v>
      </c>
      <c r="C37" s="172" t="s">
        <v>240</v>
      </c>
      <c r="D37" s="173">
        <v>1206</v>
      </c>
      <c r="E37" s="174">
        <v>1491</v>
      </c>
      <c r="F37" s="137"/>
      <c r="G37" s="140"/>
      <c r="H37" s="166"/>
    </row>
    <row r="38" spans="1:8">
      <c r="A38" s="171"/>
      <c r="B38" s="138"/>
      <c r="C38" s="172" t="s">
        <v>202</v>
      </c>
      <c r="D38" s="173">
        <v>9932</v>
      </c>
      <c r="E38" s="174">
        <v>10143</v>
      </c>
      <c r="F38" s="137"/>
      <c r="G38" s="140"/>
      <c r="H38" s="166"/>
    </row>
    <row r="39" spans="1:8">
      <c r="A39" s="171"/>
      <c r="B39" s="138"/>
      <c r="C39" s="172" t="s">
        <v>203</v>
      </c>
      <c r="D39" s="173">
        <v>1750</v>
      </c>
      <c r="E39" s="174">
        <v>2145</v>
      </c>
      <c r="F39" s="137"/>
      <c r="G39" s="140"/>
      <c r="H39" s="166"/>
    </row>
    <row r="40" spans="1:8">
      <c r="A40" s="171"/>
      <c r="B40" s="138"/>
      <c r="C40" s="172" t="s">
        <v>241</v>
      </c>
      <c r="D40" s="173">
        <v>14856</v>
      </c>
      <c r="E40" s="174">
        <v>16157</v>
      </c>
      <c r="F40" s="137"/>
      <c r="G40" s="140"/>
      <c r="H40" s="166"/>
    </row>
    <row r="41" spans="1:8">
      <c r="A41" s="171"/>
      <c r="B41" s="138"/>
      <c r="C41" s="172" t="s">
        <v>205</v>
      </c>
      <c r="D41" s="173">
        <v>8028</v>
      </c>
      <c r="E41" s="174">
        <v>3188</v>
      </c>
      <c r="F41" s="137"/>
      <c r="G41" s="140"/>
      <c r="H41" s="166"/>
    </row>
    <row r="42" spans="1:8">
      <c r="A42" s="163"/>
      <c r="B42" s="202" t="s">
        <v>181</v>
      </c>
      <c r="C42" s="176"/>
      <c r="D42" s="177">
        <f>SUM(D37:D41)</f>
        <v>35772</v>
      </c>
      <c r="E42" s="141">
        <f>SUM(E37:E41)</f>
        <v>33124</v>
      </c>
      <c r="F42" s="142">
        <f>D42-E42</f>
        <v>2648</v>
      </c>
      <c r="G42" s="143">
        <f>F42/E42</f>
        <v>7.9942035985992033E-2</v>
      </c>
      <c r="H42" s="144">
        <v>4</v>
      </c>
    </row>
    <row r="43" spans="1:8">
      <c r="A43" s="145"/>
      <c r="B43" s="146"/>
      <c r="C43" s="179"/>
      <c r="D43" s="180"/>
      <c r="E43" s="147"/>
      <c r="F43" s="148"/>
      <c r="G43" s="149"/>
      <c r="H43" s="150"/>
    </row>
    <row r="44" spans="1:8" ht="26.25">
      <c r="A44" s="171"/>
      <c r="B44" s="138" t="s">
        <v>208</v>
      </c>
      <c r="C44" s="172" t="s">
        <v>233</v>
      </c>
      <c r="D44" s="173">
        <f>-D10</f>
        <v>-1325</v>
      </c>
      <c r="E44" s="174">
        <f>-E10</f>
        <v>-424</v>
      </c>
      <c r="F44" s="137"/>
      <c r="G44" s="140"/>
      <c r="H44" s="166"/>
    </row>
    <row r="45" spans="1:8">
      <c r="A45" s="171"/>
      <c r="B45" s="138"/>
      <c r="C45" s="172" t="s">
        <v>190</v>
      </c>
      <c r="D45" s="173">
        <f>-D9</f>
        <v>0</v>
      </c>
      <c r="E45" s="174">
        <f>-E9</f>
        <v>-20</v>
      </c>
      <c r="F45" s="137"/>
      <c r="G45" s="140"/>
      <c r="H45" s="166"/>
    </row>
    <row r="46" spans="1:8">
      <c r="A46" s="171"/>
      <c r="B46" s="138"/>
      <c r="C46" s="172" t="s">
        <v>202</v>
      </c>
      <c r="D46" s="173">
        <f>-D38</f>
        <v>-9932</v>
      </c>
      <c r="E46" s="174">
        <f>-E38</f>
        <v>-10143</v>
      </c>
      <c r="F46" s="137"/>
      <c r="G46" s="140"/>
      <c r="H46" s="166"/>
    </row>
    <row r="47" spans="1:8">
      <c r="A47" s="171"/>
      <c r="B47" s="138"/>
      <c r="C47" s="172" t="s">
        <v>207</v>
      </c>
      <c r="D47" s="173">
        <v>-66</v>
      </c>
      <c r="E47" s="174"/>
      <c r="F47" s="137"/>
      <c r="G47" s="140"/>
      <c r="H47" s="166"/>
    </row>
    <row r="48" spans="1:8">
      <c r="A48" s="163"/>
      <c r="B48" s="202" t="s">
        <v>181</v>
      </c>
      <c r="C48" s="176"/>
      <c r="D48" s="177">
        <f>SUM(D44:D47)</f>
        <v>-11323</v>
      </c>
      <c r="E48" s="141">
        <f>SUM(E44:E47)</f>
        <v>-10587</v>
      </c>
      <c r="F48" s="142"/>
      <c r="G48" s="143"/>
      <c r="H48" s="144"/>
    </row>
    <row r="49" spans="1:8">
      <c r="A49" s="145"/>
      <c r="B49" s="146"/>
      <c r="C49" s="179"/>
      <c r="D49" s="180"/>
      <c r="E49" s="147"/>
      <c r="F49" s="148"/>
      <c r="G49" s="149"/>
      <c r="H49" s="150"/>
    </row>
    <row r="50" spans="1:8">
      <c r="A50" s="163"/>
      <c r="B50" s="164" t="s">
        <v>182</v>
      </c>
      <c r="C50" s="176"/>
      <c r="D50" s="141">
        <f>D11+D17+D26+D35+D42+D48</f>
        <v>183307</v>
      </c>
      <c r="E50" s="141">
        <f>E11+E17+E26+E35+E42+E48</f>
        <v>176342</v>
      </c>
      <c r="F50" s="142">
        <f>D50-E50</f>
        <v>6965</v>
      </c>
      <c r="G50" s="143">
        <f>F50/E50</f>
        <v>3.9497113563416543E-2</v>
      </c>
      <c r="H50" s="144"/>
    </row>
    <row r="51" spans="1:8">
      <c r="B51" s="3"/>
    </row>
    <row r="52" spans="1:8">
      <c r="B52" s="3"/>
    </row>
    <row r="53" spans="1:8">
      <c r="B53" s="3"/>
    </row>
    <row r="54" spans="1:8">
      <c r="B54" s="3"/>
    </row>
    <row r="55" spans="1:8">
      <c r="B55" s="3"/>
    </row>
    <row r="56" spans="1:8">
      <c r="B56" s="3"/>
    </row>
    <row r="57" spans="1:8">
      <c r="B57" s="3"/>
    </row>
    <row r="58" spans="1:8">
      <c r="B58" s="3"/>
    </row>
    <row r="59" spans="1:8">
      <c r="B59" s="3"/>
    </row>
    <row r="60" spans="1:8">
      <c r="B60" s="3"/>
    </row>
    <row r="61" spans="1:8">
      <c r="B61" s="3"/>
    </row>
    <row r="62" spans="1:8">
      <c r="B62" s="3"/>
    </row>
    <row r="63" spans="1:8">
      <c r="B63" s="3"/>
    </row>
    <row r="64" spans="1:8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765F-5788-4DD3-8D55-5B8C716DF2EF}">
  <sheetPr>
    <pageSetUpPr fitToPage="1"/>
  </sheetPr>
  <dimension ref="A1:F86"/>
  <sheetViews>
    <sheetView workbookViewId="0">
      <selection activeCell="A2" sqref="A2"/>
    </sheetView>
  </sheetViews>
  <sheetFormatPr defaultRowHeight="15"/>
  <cols>
    <col min="1" max="1" width="60.5703125" customWidth="1"/>
    <col min="2" max="2" width="6.28515625" customWidth="1"/>
    <col min="3" max="3" width="11.42578125" customWidth="1"/>
    <col min="4" max="4" width="8.85546875" customWidth="1"/>
  </cols>
  <sheetData>
    <row r="1" spans="1:6">
      <c r="A1" t="s">
        <v>249</v>
      </c>
    </row>
    <row r="2" spans="1:6" ht="18.75">
      <c r="A2" s="110" t="s">
        <v>83</v>
      </c>
    </row>
    <row r="3" spans="1:6" ht="18.75">
      <c r="B3" s="110" t="s">
        <v>25</v>
      </c>
      <c r="E3" s="49" t="s">
        <v>28</v>
      </c>
      <c r="F3" s="104"/>
    </row>
    <row r="4" spans="1:6" ht="45">
      <c r="B4" s="54" t="s">
        <v>65</v>
      </c>
      <c r="C4" s="54" t="s">
        <v>66</v>
      </c>
      <c r="D4" s="109" t="s">
        <v>67</v>
      </c>
      <c r="E4" s="109" t="s">
        <v>68</v>
      </c>
      <c r="F4" s="106"/>
    </row>
    <row r="5" spans="1:6">
      <c r="B5" s="51"/>
      <c r="C5" s="51"/>
      <c r="D5" s="51"/>
      <c r="E5" s="51"/>
      <c r="F5" s="104"/>
    </row>
    <row r="6" spans="1:6">
      <c r="A6" t="s">
        <v>82</v>
      </c>
      <c r="B6" s="52">
        <v>305</v>
      </c>
      <c r="C6" s="52">
        <f>D6-B6</f>
        <v>54495</v>
      </c>
      <c r="D6" s="52">
        <v>54800</v>
      </c>
      <c r="E6" s="52">
        <v>4600</v>
      </c>
      <c r="F6" s="104"/>
    </row>
    <row r="7" spans="1:6">
      <c r="A7" t="s">
        <v>61</v>
      </c>
      <c r="B7" s="52">
        <f>B8-B6</f>
        <v>5</v>
      </c>
      <c r="C7" s="52">
        <f t="shared" ref="C7:D7" si="0">C8-C6</f>
        <v>2795</v>
      </c>
      <c r="D7" s="52">
        <f t="shared" si="0"/>
        <v>2800</v>
      </c>
      <c r="E7" s="52">
        <f>E8-E6</f>
        <v>-200</v>
      </c>
      <c r="F7" s="104"/>
    </row>
    <row r="8" spans="1:6" ht="18.75">
      <c r="A8" s="110" t="s">
        <v>62</v>
      </c>
      <c r="B8" s="98">
        <v>310</v>
      </c>
      <c r="C8" s="99">
        <f>D8-B8</f>
        <v>57290</v>
      </c>
      <c r="D8" s="98">
        <v>57600</v>
      </c>
      <c r="E8" s="98">
        <v>4400</v>
      </c>
      <c r="F8" s="104"/>
    </row>
    <row r="9" spans="1:6">
      <c r="B9" s="51"/>
      <c r="C9" s="51"/>
      <c r="D9" s="51"/>
      <c r="E9" s="51"/>
      <c r="F9" s="104"/>
    </row>
    <row r="10" spans="1:6" ht="30">
      <c r="A10" s="3" t="s">
        <v>64</v>
      </c>
      <c r="B10" s="52">
        <f>B15-B8</f>
        <v>-6.4000000000000341</v>
      </c>
      <c r="C10" s="52">
        <f>C15-C8</f>
        <v>-1321.5999999999985</v>
      </c>
      <c r="D10" s="52">
        <f>D15-D8</f>
        <v>-1328</v>
      </c>
      <c r="E10" s="52">
        <f>E15-E8</f>
        <v>46</v>
      </c>
      <c r="F10" s="104"/>
    </row>
    <row r="11" spans="1:6">
      <c r="B11" s="51"/>
      <c r="C11" s="51"/>
      <c r="D11" s="51"/>
      <c r="E11" s="51"/>
      <c r="F11" s="104"/>
    </row>
    <row r="12" spans="1:6" hidden="1">
      <c r="A12" t="s">
        <v>0</v>
      </c>
      <c r="B12" s="48">
        <v>280.2</v>
      </c>
      <c r="C12" s="48">
        <v>55965.4</v>
      </c>
      <c r="D12" s="48">
        <f>SUM(B12:C12)</f>
        <v>56245.599999999999</v>
      </c>
      <c r="E12" s="48">
        <v>4446</v>
      </c>
      <c r="F12" s="104"/>
    </row>
    <row r="13" spans="1:6" hidden="1">
      <c r="A13" t="s">
        <v>17</v>
      </c>
      <c r="B13" s="48">
        <v>23</v>
      </c>
      <c r="C13" s="48">
        <v>3</v>
      </c>
      <c r="D13" s="48">
        <f>SUM(B13:C13)</f>
        <v>26</v>
      </c>
      <c r="E13" s="48"/>
      <c r="F13" s="104"/>
    </row>
    <row r="14" spans="1:6" hidden="1">
      <c r="A14" t="s">
        <v>24</v>
      </c>
      <c r="B14" s="53">
        <v>0.4</v>
      </c>
      <c r="C14" s="53"/>
      <c r="D14" s="48">
        <f>SUM(B14:C14)</f>
        <v>0.4</v>
      </c>
      <c r="E14" s="53"/>
      <c r="F14" s="104"/>
    </row>
    <row r="15" spans="1:6">
      <c r="A15" s="96" t="s">
        <v>63</v>
      </c>
      <c r="B15" s="100">
        <f>SUM(B12:B14)</f>
        <v>303.59999999999997</v>
      </c>
      <c r="C15" s="100">
        <f t="shared" ref="C15:E15" si="1">SUM(C12:C14)</f>
        <v>55968.4</v>
      </c>
      <c r="D15" s="100">
        <f t="shared" si="1"/>
        <v>56272</v>
      </c>
      <c r="E15" s="100">
        <f t="shared" si="1"/>
        <v>4446</v>
      </c>
      <c r="F15" s="104"/>
    </row>
    <row r="16" spans="1:6">
      <c r="B16" s="48"/>
      <c r="C16" s="48"/>
      <c r="D16" s="48"/>
      <c r="E16" s="48"/>
      <c r="F16" s="104"/>
    </row>
    <row r="17" spans="1:6">
      <c r="B17" s="48"/>
      <c r="C17" s="48"/>
      <c r="D17" s="48"/>
      <c r="E17" s="48"/>
      <c r="F17" s="104"/>
    </row>
    <row r="18" spans="1:6" ht="18.75">
      <c r="A18" s="110" t="s">
        <v>79</v>
      </c>
      <c r="B18" s="48"/>
      <c r="C18" s="48"/>
      <c r="D18" s="48"/>
      <c r="E18" s="48"/>
      <c r="F18" s="104"/>
    </row>
    <row r="19" spans="1:6">
      <c r="A19" s="49"/>
      <c r="B19" s="48"/>
      <c r="C19" s="48"/>
      <c r="D19" s="48"/>
      <c r="E19" s="48"/>
      <c r="F19" s="104"/>
    </row>
    <row r="20" spans="1:6">
      <c r="A20" s="50" t="s">
        <v>71</v>
      </c>
      <c r="B20" s="48"/>
      <c r="C20" s="48"/>
      <c r="D20" s="48"/>
      <c r="E20" s="48"/>
      <c r="F20" s="104"/>
    </row>
    <row r="21" spans="1:6">
      <c r="A21" t="s">
        <v>1</v>
      </c>
      <c r="B21" s="48"/>
      <c r="C21" s="48">
        <v>110</v>
      </c>
      <c r="D21" s="48">
        <f>SUM(B21:C21)</f>
        <v>110</v>
      </c>
      <c r="E21" s="48"/>
      <c r="F21" s="104"/>
    </row>
    <row r="22" spans="1:6">
      <c r="A22" t="s">
        <v>2</v>
      </c>
      <c r="B22" s="48"/>
      <c r="C22" s="48">
        <v>53</v>
      </c>
      <c r="D22" s="48">
        <f t="shared" ref="D22:D27" si="2">SUM(B22:C22)</f>
        <v>53</v>
      </c>
      <c r="E22" s="48"/>
      <c r="F22" s="104"/>
    </row>
    <row r="23" spans="1:6">
      <c r="A23" t="s">
        <v>3</v>
      </c>
      <c r="B23" s="48"/>
      <c r="C23" s="48">
        <v>21.5</v>
      </c>
      <c r="D23" s="48">
        <f t="shared" si="2"/>
        <v>21.5</v>
      </c>
      <c r="E23" s="48"/>
      <c r="F23" s="104"/>
    </row>
    <row r="24" spans="1:6">
      <c r="A24" t="s">
        <v>4</v>
      </c>
      <c r="B24" s="48"/>
      <c r="C24" s="48">
        <v>3</v>
      </c>
      <c r="D24" s="48">
        <f t="shared" si="2"/>
        <v>3</v>
      </c>
      <c r="E24" s="48"/>
      <c r="F24" s="104"/>
    </row>
    <row r="25" spans="1:6">
      <c r="A25" t="s">
        <v>5</v>
      </c>
      <c r="B25" s="48"/>
      <c r="C25" s="48">
        <v>202.5</v>
      </c>
      <c r="D25" s="48">
        <f t="shared" si="2"/>
        <v>202.5</v>
      </c>
      <c r="E25" s="48"/>
      <c r="F25" s="104"/>
    </row>
    <row r="26" spans="1:6">
      <c r="A26" t="s">
        <v>6</v>
      </c>
      <c r="B26" s="48"/>
      <c r="C26" s="48">
        <v>10</v>
      </c>
      <c r="D26" s="48">
        <f t="shared" si="2"/>
        <v>10</v>
      </c>
      <c r="E26" s="48"/>
      <c r="F26" s="104"/>
    </row>
    <row r="27" spans="1:6">
      <c r="A27" t="s">
        <v>7</v>
      </c>
      <c r="B27" s="48"/>
      <c r="C27" s="48">
        <v>160</v>
      </c>
      <c r="D27" s="48">
        <f t="shared" si="2"/>
        <v>160</v>
      </c>
      <c r="E27" s="48"/>
      <c r="F27" s="104"/>
    </row>
    <row r="28" spans="1:6">
      <c r="A28" s="102"/>
      <c r="B28" s="103"/>
      <c r="C28" s="103"/>
      <c r="D28" s="103"/>
      <c r="E28" s="103"/>
      <c r="F28" s="102"/>
    </row>
    <row r="29" spans="1:6">
      <c r="A29" s="50" t="s">
        <v>13</v>
      </c>
      <c r="B29" s="48"/>
      <c r="C29" s="48"/>
      <c r="D29" s="48"/>
      <c r="E29" s="48"/>
      <c r="F29" s="104"/>
    </row>
    <row r="30" spans="1:6">
      <c r="A30" t="s">
        <v>12</v>
      </c>
      <c r="B30" s="48"/>
      <c r="C30" s="48"/>
      <c r="D30" s="48"/>
      <c r="E30" s="48">
        <v>50</v>
      </c>
      <c r="F30" s="104"/>
    </row>
    <row r="31" spans="1:6">
      <c r="A31" s="104"/>
      <c r="B31" s="105"/>
      <c r="C31" s="105"/>
      <c r="D31" s="105"/>
      <c r="E31" s="105"/>
      <c r="F31" s="104"/>
    </row>
    <row r="32" spans="1:6">
      <c r="A32" s="50" t="s">
        <v>27</v>
      </c>
      <c r="B32" s="48"/>
      <c r="C32" s="48"/>
      <c r="D32" s="48"/>
      <c r="E32" s="48"/>
      <c r="F32" s="104"/>
    </row>
    <row r="33" spans="1:6">
      <c r="A33" t="s">
        <v>18</v>
      </c>
      <c r="B33" s="48"/>
      <c r="C33" s="48">
        <v>50</v>
      </c>
      <c r="D33" s="48">
        <f>SUM(B33:C33)</f>
        <v>50</v>
      </c>
      <c r="E33" s="48"/>
      <c r="F33" s="104"/>
    </row>
    <row r="34" spans="1:6">
      <c r="A34" t="s">
        <v>19</v>
      </c>
      <c r="B34" s="48"/>
      <c r="C34" s="48">
        <v>17</v>
      </c>
      <c r="D34" s="48">
        <f t="shared" ref="D34:D51" si="3">SUM(B34:C34)</f>
        <v>17</v>
      </c>
      <c r="E34" s="48">
        <v>7</v>
      </c>
      <c r="F34" s="104"/>
    </row>
    <row r="35" spans="1:6">
      <c r="A35" t="s">
        <v>20</v>
      </c>
      <c r="B35" s="48"/>
      <c r="C35" s="48"/>
      <c r="D35" s="48">
        <f t="shared" si="3"/>
        <v>0</v>
      </c>
      <c r="E35" s="48">
        <v>108</v>
      </c>
      <c r="F35" s="104"/>
    </row>
    <row r="36" spans="1:6">
      <c r="A36" t="s">
        <v>21</v>
      </c>
      <c r="B36" s="48"/>
      <c r="C36" s="48">
        <v>2.2000000000000002</v>
      </c>
      <c r="D36" s="48">
        <f t="shared" si="3"/>
        <v>2.2000000000000002</v>
      </c>
      <c r="E36" s="48"/>
      <c r="F36" s="104"/>
    </row>
    <row r="37" spans="1:6">
      <c r="A37" t="s">
        <v>22</v>
      </c>
      <c r="B37" s="48"/>
      <c r="C37" s="48">
        <v>1</v>
      </c>
      <c r="D37" s="48">
        <f t="shared" si="3"/>
        <v>1</v>
      </c>
      <c r="E37" s="48"/>
      <c r="F37" s="104"/>
    </row>
    <row r="38" spans="1:6">
      <c r="A38" t="s">
        <v>72</v>
      </c>
      <c r="B38" s="48"/>
      <c r="C38" s="48">
        <v>3.1</v>
      </c>
      <c r="D38" s="48">
        <f t="shared" si="3"/>
        <v>3.1</v>
      </c>
      <c r="E38" s="48"/>
      <c r="F38" s="104"/>
    </row>
    <row r="39" spans="1:6">
      <c r="A39" s="104"/>
      <c r="B39" s="105"/>
      <c r="C39" s="105"/>
      <c r="D39" s="105"/>
      <c r="E39" s="105"/>
      <c r="F39" s="104"/>
    </row>
    <row r="40" spans="1:6">
      <c r="A40" s="50" t="s">
        <v>48</v>
      </c>
      <c r="B40" s="48"/>
      <c r="C40" s="48"/>
      <c r="D40" s="48">
        <f t="shared" si="3"/>
        <v>0</v>
      </c>
      <c r="E40" s="48"/>
      <c r="F40" s="104"/>
    </row>
    <row r="41" spans="1:6">
      <c r="A41" t="s">
        <v>60</v>
      </c>
      <c r="B41" s="48"/>
      <c r="C41" s="48">
        <v>44.2</v>
      </c>
      <c r="D41" s="48">
        <f t="shared" si="3"/>
        <v>44.2</v>
      </c>
      <c r="E41" s="48"/>
      <c r="F41" s="104"/>
    </row>
    <row r="42" spans="1:6">
      <c r="A42" t="s">
        <v>49</v>
      </c>
      <c r="B42" s="48"/>
      <c r="C42" s="48">
        <v>8</v>
      </c>
      <c r="D42" s="48">
        <f t="shared" si="3"/>
        <v>8</v>
      </c>
      <c r="E42" s="48"/>
      <c r="F42" s="104"/>
    </row>
    <row r="43" spans="1:6">
      <c r="A43" s="96"/>
      <c r="B43" s="100"/>
      <c r="C43" s="100"/>
      <c r="D43" s="100"/>
      <c r="E43" s="100"/>
      <c r="F43" s="107"/>
    </row>
    <row r="44" spans="1:6">
      <c r="B44" s="48"/>
      <c r="C44" s="48"/>
      <c r="D44" s="48"/>
      <c r="E44" s="48"/>
      <c r="F44" s="104"/>
    </row>
    <row r="45" spans="1:6" ht="18.75">
      <c r="A45" s="110" t="s">
        <v>80</v>
      </c>
      <c r="B45" s="48"/>
      <c r="C45" s="48"/>
      <c r="D45" s="48"/>
      <c r="E45" s="48"/>
      <c r="F45" s="104"/>
    </row>
    <row r="46" spans="1:6">
      <c r="A46" s="49"/>
      <c r="B46" s="48"/>
      <c r="C46" s="48"/>
      <c r="D46" s="48"/>
      <c r="E46" s="48"/>
      <c r="F46" s="104"/>
    </row>
    <row r="47" spans="1:6">
      <c r="A47" t="s">
        <v>14</v>
      </c>
      <c r="B47" s="48"/>
      <c r="C47" s="48">
        <v>-110</v>
      </c>
      <c r="D47" s="48">
        <f>SUM(B47:C47)</f>
        <v>-110</v>
      </c>
      <c r="E47" s="48"/>
      <c r="F47" s="104"/>
    </row>
    <row r="48" spans="1:6">
      <c r="A48" t="s">
        <v>73</v>
      </c>
      <c r="B48" s="48"/>
      <c r="C48" s="48">
        <v>168</v>
      </c>
      <c r="D48" s="48">
        <f>SUM(B48:C48)</f>
        <v>168</v>
      </c>
      <c r="E48" s="48"/>
      <c r="F48" s="104"/>
    </row>
    <row r="49" spans="1:6">
      <c r="A49" t="s">
        <v>11</v>
      </c>
      <c r="B49" s="48"/>
      <c r="C49" s="48">
        <v>-202.5</v>
      </c>
      <c r="D49" s="48">
        <f>SUM(B49:C49)</f>
        <v>-202.5</v>
      </c>
      <c r="E49" s="48">
        <v>345.5</v>
      </c>
      <c r="F49" s="104"/>
    </row>
    <row r="50" spans="1:6">
      <c r="A50" t="s">
        <v>74</v>
      </c>
      <c r="B50" s="48"/>
      <c r="C50" s="48"/>
      <c r="D50" s="48">
        <f t="shared" si="3"/>
        <v>0</v>
      </c>
      <c r="E50" s="48">
        <v>200</v>
      </c>
      <c r="F50" s="104"/>
    </row>
    <row r="51" spans="1:6">
      <c r="A51" t="s">
        <v>23</v>
      </c>
      <c r="B51" s="48"/>
      <c r="C51" s="48"/>
      <c r="D51" s="48">
        <f t="shared" si="3"/>
        <v>0</v>
      </c>
      <c r="E51" s="48">
        <v>85.5</v>
      </c>
      <c r="F51" s="104"/>
    </row>
    <row r="52" spans="1:6">
      <c r="A52" s="2" t="s">
        <v>47</v>
      </c>
      <c r="B52" s="48">
        <v>-8</v>
      </c>
      <c r="C52" s="48"/>
      <c r="D52" s="48">
        <f>SUM(B52:C52)</f>
        <v>-8</v>
      </c>
      <c r="E52" s="48"/>
      <c r="F52" s="104"/>
    </row>
    <row r="53" spans="1:6">
      <c r="A53" s="2" t="s">
        <v>75</v>
      </c>
      <c r="B53" s="48"/>
      <c r="C53" s="48">
        <v>186</v>
      </c>
      <c r="D53" s="48">
        <f t="shared" ref="D53:D56" si="4">SUM(B53:C53)</f>
        <v>186</v>
      </c>
      <c r="E53" s="48">
        <v>-424</v>
      </c>
      <c r="F53" s="104"/>
    </row>
    <row r="54" spans="1:6">
      <c r="A54" s="2" t="s">
        <v>76</v>
      </c>
      <c r="B54" s="48"/>
      <c r="C54" s="48"/>
      <c r="D54" s="48">
        <f t="shared" si="4"/>
        <v>0</v>
      </c>
      <c r="E54" s="48">
        <v>-500</v>
      </c>
      <c r="F54" s="104"/>
    </row>
    <row r="55" spans="1:6">
      <c r="A55" s="2" t="s">
        <v>77</v>
      </c>
      <c r="B55" s="48"/>
      <c r="C55" s="48">
        <v>210</v>
      </c>
      <c r="D55" s="48">
        <f t="shared" si="4"/>
        <v>210</v>
      </c>
      <c r="E55" s="48"/>
      <c r="F55" s="104"/>
    </row>
    <row r="56" spans="1:6">
      <c r="A56" s="2" t="s">
        <v>78</v>
      </c>
      <c r="B56" s="48"/>
      <c r="C56" s="48"/>
      <c r="D56" s="48">
        <f t="shared" si="4"/>
        <v>0</v>
      </c>
      <c r="E56" s="48">
        <v>76</v>
      </c>
      <c r="F56" s="104"/>
    </row>
    <row r="57" spans="1:6">
      <c r="A57" t="s">
        <v>8</v>
      </c>
      <c r="B57" s="48"/>
      <c r="C57" s="48"/>
      <c r="D57" s="48"/>
      <c r="E57" s="48">
        <v>498</v>
      </c>
      <c r="F57" s="104"/>
    </row>
    <row r="58" spans="1:6">
      <c r="B58" s="48"/>
      <c r="C58" s="48"/>
      <c r="D58" s="48"/>
      <c r="E58" s="48"/>
      <c r="F58" s="104"/>
    </row>
    <row r="59" spans="1:6" ht="18.75">
      <c r="A59" s="110" t="s">
        <v>81</v>
      </c>
      <c r="B59" s="48"/>
      <c r="C59" s="48"/>
      <c r="D59" s="48"/>
      <c r="E59" s="48"/>
      <c r="F59" s="104"/>
    </row>
    <row r="60" spans="1:6">
      <c r="A60" s="49"/>
      <c r="B60" s="48"/>
      <c r="C60" s="48"/>
      <c r="D60" s="48"/>
      <c r="E60" s="48"/>
      <c r="F60" s="104"/>
    </row>
    <row r="61" spans="1:6">
      <c r="A61" s="50" t="s">
        <v>26</v>
      </c>
      <c r="B61" s="48"/>
      <c r="C61" s="48"/>
      <c r="D61" s="48"/>
      <c r="E61" s="48"/>
      <c r="F61" s="104"/>
    </row>
    <row r="62" spans="1:6">
      <c r="A62" t="s">
        <v>15</v>
      </c>
      <c r="B62" s="48">
        <v>152.5</v>
      </c>
      <c r="C62" s="48">
        <v>5211</v>
      </c>
      <c r="D62" s="48">
        <f t="shared" ref="D62:D67" si="5">SUM(B62:C62)</f>
        <v>5363.5</v>
      </c>
      <c r="E62" s="48">
        <v>416</v>
      </c>
      <c r="F62" s="104"/>
    </row>
    <row r="63" spans="1:6">
      <c r="A63" t="s">
        <v>16</v>
      </c>
      <c r="B63" s="48">
        <v>32.799999999999997</v>
      </c>
      <c r="C63" s="48">
        <v>3898</v>
      </c>
      <c r="D63" s="48">
        <f t="shared" si="5"/>
        <v>3930.8</v>
      </c>
      <c r="E63" s="48"/>
      <c r="F63" s="104"/>
    </row>
    <row r="64" spans="1:6">
      <c r="A64" t="s">
        <v>10</v>
      </c>
      <c r="B64" s="48">
        <v>16.600000000000001</v>
      </c>
      <c r="C64" s="48">
        <v>14.2</v>
      </c>
      <c r="D64" s="48">
        <f t="shared" si="5"/>
        <v>30.8</v>
      </c>
      <c r="E64" s="48"/>
      <c r="F64" s="104"/>
    </row>
    <row r="65" spans="1:6">
      <c r="A65" t="s">
        <v>45</v>
      </c>
      <c r="B65" s="48">
        <v>0.4</v>
      </c>
      <c r="C65" s="48">
        <v>8.1</v>
      </c>
      <c r="D65" s="48">
        <f t="shared" si="5"/>
        <v>8.5</v>
      </c>
      <c r="E65" s="48">
        <v>5</v>
      </c>
      <c r="F65" s="104"/>
    </row>
    <row r="66" spans="1:6">
      <c r="A66" t="s">
        <v>50</v>
      </c>
      <c r="B66" s="48">
        <v>-19.899999999999999</v>
      </c>
      <c r="C66" s="48">
        <v>-19.899999999999999</v>
      </c>
      <c r="D66" s="48">
        <f t="shared" si="5"/>
        <v>-39.799999999999997</v>
      </c>
      <c r="E66" s="48">
        <v>-0.5</v>
      </c>
      <c r="F66" s="104"/>
    </row>
    <row r="67" spans="1:6">
      <c r="A67" t="s">
        <v>51</v>
      </c>
      <c r="B67" s="48">
        <v>-2.4</v>
      </c>
      <c r="C67" s="48"/>
      <c r="D67" s="48">
        <f t="shared" si="5"/>
        <v>-2.4</v>
      </c>
      <c r="E67" s="48"/>
      <c r="F67" s="104"/>
    </row>
    <row r="68" spans="1:6">
      <c r="B68" s="48"/>
      <c r="C68" s="48"/>
      <c r="D68" s="48"/>
      <c r="E68" s="48"/>
      <c r="F68" s="104"/>
    </row>
    <row r="69" spans="1:6">
      <c r="A69" s="50" t="s">
        <v>46</v>
      </c>
      <c r="B69" s="48"/>
      <c r="C69" s="48"/>
      <c r="D69" s="48"/>
      <c r="E69" s="48"/>
      <c r="F69" s="104"/>
    </row>
    <row r="70" spans="1:6">
      <c r="A70" t="s">
        <v>55</v>
      </c>
      <c r="B70" s="48"/>
      <c r="C70" s="48">
        <v>-21</v>
      </c>
      <c r="D70" s="48">
        <f t="shared" ref="D70:D72" si="6">SUM(B70:C70)</f>
        <v>-21</v>
      </c>
      <c r="E70" s="48"/>
      <c r="F70" s="104"/>
    </row>
    <row r="71" spans="1:6">
      <c r="A71" t="s">
        <v>56</v>
      </c>
      <c r="B71" s="48"/>
      <c r="C71" s="48">
        <v>-3</v>
      </c>
      <c r="D71" s="48">
        <f t="shared" si="6"/>
        <v>-3</v>
      </c>
      <c r="E71" s="48"/>
      <c r="F71" s="104"/>
    </row>
    <row r="72" spans="1:6">
      <c r="A72" t="s">
        <v>9</v>
      </c>
      <c r="B72" s="48"/>
      <c r="C72" s="48">
        <v>-0.8</v>
      </c>
      <c r="D72" s="48">
        <f t="shared" si="6"/>
        <v>-0.8</v>
      </c>
      <c r="E72" s="48"/>
      <c r="F72" s="104"/>
    </row>
    <row r="73" spans="1:6">
      <c r="A73" t="s">
        <v>57</v>
      </c>
      <c r="B73" s="48"/>
      <c r="C73" s="48">
        <v>-1</v>
      </c>
      <c r="D73" s="48">
        <f>SUM(B73:C73)</f>
        <v>-1</v>
      </c>
      <c r="E73" s="48"/>
      <c r="F73" s="104"/>
    </row>
    <row r="74" spans="1:6">
      <c r="A74" t="s">
        <v>54</v>
      </c>
      <c r="B74" s="48"/>
      <c r="C74" s="48"/>
      <c r="D74" s="48">
        <f t="shared" ref="D74:D77" si="7">SUM(B74:C74)</f>
        <v>0</v>
      </c>
      <c r="E74" s="48">
        <v>-130</v>
      </c>
      <c r="F74" s="104"/>
    </row>
    <row r="75" spans="1:6">
      <c r="A75" t="s">
        <v>53</v>
      </c>
      <c r="B75" s="48"/>
      <c r="C75" s="48">
        <v>-0.5</v>
      </c>
      <c r="D75" s="48">
        <f t="shared" si="7"/>
        <v>-0.5</v>
      </c>
      <c r="E75" s="48"/>
      <c r="F75" s="104"/>
    </row>
    <row r="76" spans="1:6">
      <c r="A76" t="s">
        <v>58</v>
      </c>
      <c r="B76" s="48"/>
      <c r="C76" s="48">
        <v>4</v>
      </c>
      <c r="D76" s="48">
        <f t="shared" si="7"/>
        <v>4</v>
      </c>
      <c r="E76" s="48"/>
      <c r="F76" s="104"/>
    </row>
    <row r="77" spans="1:6">
      <c r="A77" t="s">
        <v>52</v>
      </c>
      <c r="B77" s="48">
        <f>2.1-0.5</f>
        <v>1.6</v>
      </c>
      <c r="C77" s="48">
        <f>0.5-2.1</f>
        <v>-1.6</v>
      </c>
      <c r="D77" s="48">
        <f t="shared" si="7"/>
        <v>0</v>
      </c>
      <c r="E77" s="48"/>
      <c r="F77" s="104"/>
    </row>
    <row r="78" spans="1:6">
      <c r="B78" s="48"/>
      <c r="C78" s="48"/>
      <c r="D78" s="48"/>
      <c r="E78" s="48"/>
      <c r="F78" s="104"/>
    </row>
    <row r="79" spans="1:6">
      <c r="B79" s="48"/>
      <c r="C79" s="48"/>
      <c r="D79" s="48"/>
      <c r="E79" s="48"/>
      <c r="F79" s="104"/>
    </row>
    <row r="80" spans="1:6" ht="18.75">
      <c r="A80" s="200" t="s">
        <v>59</v>
      </c>
      <c r="B80" s="201">
        <f>SUM(B15:B79)</f>
        <v>477.20000000000005</v>
      </c>
      <c r="C80" s="201">
        <f>SUM(C15:C79)</f>
        <v>65992.899999999994</v>
      </c>
      <c r="D80" s="201">
        <f>SUM(B80:C80)</f>
        <v>66470.099999999991</v>
      </c>
      <c r="E80" s="201">
        <f>SUM(E15:E79)</f>
        <v>5182.5</v>
      </c>
      <c r="F80" s="108"/>
    </row>
    <row r="81" spans="1:5">
      <c r="B81" s="1"/>
      <c r="C81" s="1"/>
      <c r="D81" s="1"/>
      <c r="E81" s="1"/>
    </row>
    <row r="82" spans="1:5">
      <c r="A82" s="49"/>
      <c r="B82" s="1"/>
      <c r="C82" s="1"/>
      <c r="D82" s="1"/>
      <c r="E82" s="1"/>
    </row>
    <row r="83" spans="1:5">
      <c r="B83" s="1"/>
      <c r="D83" s="1"/>
      <c r="E83" s="1"/>
    </row>
    <row r="86" spans="1:5">
      <c r="C86" s="1"/>
      <c r="D86" s="1"/>
    </row>
  </sheetData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3CEB-5D2C-438B-BF65-539EE278098D}">
  <dimension ref="A1"/>
  <sheetViews>
    <sheetView topLeftCell="A28" workbookViewId="0">
      <selection activeCell="G46" sqref="G46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BB5F-8EE7-4238-8670-C390006DA5A6}">
  <dimension ref="A1:M53"/>
  <sheetViews>
    <sheetView workbookViewId="0">
      <selection activeCell="K54" sqref="K54"/>
    </sheetView>
  </sheetViews>
  <sheetFormatPr defaultRowHeight="15"/>
  <cols>
    <col min="1" max="1" width="47" customWidth="1"/>
  </cols>
  <sheetData>
    <row r="1" spans="1:12">
      <c r="A1" s="17" t="s">
        <v>29</v>
      </c>
      <c r="B1" s="12" t="s">
        <v>30</v>
      </c>
      <c r="C1" s="18">
        <v>560</v>
      </c>
      <c r="D1" s="11" t="s">
        <v>30</v>
      </c>
      <c r="E1" s="13" t="s">
        <v>30</v>
      </c>
      <c r="F1" s="18">
        <v>55.160000000000004</v>
      </c>
    </row>
    <row r="2" spans="1:12" ht="47.25" customHeight="1">
      <c r="A2" s="8" t="s">
        <v>31</v>
      </c>
      <c r="B2" s="7" t="s">
        <v>32</v>
      </c>
      <c r="C2" s="15">
        <v>53</v>
      </c>
      <c r="D2" s="6" t="s">
        <v>30</v>
      </c>
      <c r="E2" s="14">
        <v>9.8500000000000004E-2</v>
      </c>
      <c r="F2" s="10">
        <v>5.2205000000000004</v>
      </c>
    </row>
    <row r="3" spans="1:12" ht="28.5" customHeight="1">
      <c r="A3" s="8" t="s">
        <v>33</v>
      </c>
      <c r="B3" s="7" t="s">
        <v>32</v>
      </c>
      <c r="C3" s="15">
        <v>160</v>
      </c>
      <c r="D3" s="6" t="s">
        <v>30</v>
      </c>
      <c r="E3" s="14">
        <v>9.8500000000000004E-2</v>
      </c>
      <c r="F3" s="10">
        <v>15.760000000000002</v>
      </c>
    </row>
    <row r="4" spans="1:12">
      <c r="A4" s="19" t="s">
        <v>34</v>
      </c>
      <c r="B4" s="9" t="s">
        <v>32</v>
      </c>
      <c r="C4" s="15">
        <v>110</v>
      </c>
      <c r="D4" s="6" t="s">
        <v>30</v>
      </c>
      <c r="E4" s="14">
        <v>9.8500000000000004E-2</v>
      </c>
      <c r="F4" s="10">
        <v>10.835000000000001</v>
      </c>
    </row>
    <row r="5" spans="1:12" ht="20.25" customHeight="1">
      <c r="A5" s="8" t="s">
        <v>35</v>
      </c>
      <c r="B5" s="7" t="s">
        <v>32</v>
      </c>
      <c r="C5" s="15">
        <v>10</v>
      </c>
      <c r="D5" s="6" t="s">
        <v>30</v>
      </c>
      <c r="E5" s="14">
        <v>9.8500000000000004E-2</v>
      </c>
      <c r="F5" s="10">
        <v>0.9850000000000001</v>
      </c>
    </row>
    <row r="6" spans="1:12" ht="13.5" customHeight="1">
      <c r="A6" s="8" t="s">
        <v>36</v>
      </c>
      <c r="B6" s="7" t="s">
        <v>32</v>
      </c>
      <c r="C6" s="15">
        <v>202.5</v>
      </c>
      <c r="D6" s="6" t="s">
        <v>30</v>
      </c>
      <c r="E6" s="14">
        <v>9.8500000000000004E-2</v>
      </c>
      <c r="F6" s="10">
        <v>19.946249999999999</v>
      </c>
    </row>
    <row r="7" spans="1:12" ht="15.75" customHeight="1">
      <c r="A7" s="16" t="s">
        <v>37</v>
      </c>
      <c r="B7" s="7" t="s">
        <v>32</v>
      </c>
      <c r="C7" s="15">
        <v>3</v>
      </c>
      <c r="D7" s="6" t="s">
        <v>30</v>
      </c>
      <c r="E7" s="14">
        <v>9.8500000000000004E-2</v>
      </c>
      <c r="F7" s="10">
        <v>0.29549999999999998</v>
      </c>
    </row>
    <row r="8" spans="1:12" ht="24" customHeight="1">
      <c r="A8" s="8" t="s">
        <v>38</v>
      </c>
      <c r="B8" s="7" t="s">
        <v>32</v>
      </c>
      <c r="C8" s="15">
        <v>21.5</v>
      </c>
      <c r="D8" s="6" t="s">
        <v>30</v>
      </c>
      <c r="E8" s="14">
        <v>9.8500000000000004E-2</v>
      </c>
      <c r="F8" s="10">
        <v>2.11775</v>
      </c>
    </row>
    <row r="11" spans="1:12">
      <c r="A11" s="27" t="s">
        <v>39</v>
      </c>
      <c r="B11" s="24" t="s">
        <v>30</v>
      </c>
      <c r="C11" s="21" t="s">
        <v>30</v>
      </c>
      <c r="D11" s="25"/>
      <c r="E11" s="25">
        <v>73.3</v>
      </c>
      <c r="F11" s="25"/>
      <c r="G11" s="20" t="s">
        <v>30</v>
      </c>
      <c r="H11" s="22" t="s">
        <v>30</v>
      </c>
      <c r="I11" s="21" t="s">
        <v>30</v>
      </c>
      <c r="J11" s="25"/>
      <c r="K11" s="25">
        <v>7.1907299999999994</v>
      </c>
      <c r="L11" s="25"/>
    </row>
    <row r="12" spans="1:12">
      <c r="A12" s="29" t="s">
        <v>40</v>
      </c>
      <c r="B12" s="23" t="s">
        <v>32</v>
      </c>
      <c r="C12" s="21" t="s">
        <v>30</v>
      </c>
      <c r="D12" s="26"/>
      <c r="E12" s="26">
        <v>50</v>
      </c>
      <c r="F12" s="26"/>
      <c r="G12" s="20" t="s">
        <v>30</v>
      </c>
      <c r="H12" s="22">
        <v>9.8100000000000007E-2</v>
      </c>
      <c r="I12" s="21" t="s">
        <v>30</v>
      </c>
      <c r="J12" s="21"/>
      <c r="K12" s="21">
        <v>4.9050000000000002</v>
      </c>
      <c r="L12" s="21"/>
    </row>
    <row r="13" spans="1:12">
      <c r="A13" s="29" t="s">
        <v>41</v>
      </c>
      <c r="B13" s="23" t="s">
        <v>32</v>
      </c>
      <c r="C13" s="21" t="s">
        <v>30</v>
      </c>
      <c r="D13" s="26"/>
      <c r="E13" s="26">
        <v>17</v>
      </c>
      <c r="F13" s="26"/>
      <c r="G13" s="20" t="s">
        <v>30</v>
      </c>
      <c r="H13" s="22">
        <v>9.8100000000000007E-2</v>
      </c>
      <c r="I13" s="21" t="s">
        <v>30</v>
      </c>
      <c r="J13" s="21"/>
      <c r="K13" s="21">
        <v>1.6677000000000002</v>
      </c>
      <c r="L13" s="21"/>
    </row>
    <row r="14" spans="1:12" ht="26.25">
      <c r="A14" s="28" t="s">
        <v>42</v>
      </c>
      <c r="B14" s="23" t="s">
        <v>32</v>
      </c>
      <c r="C14" s="21" t="s">
        <v>30</v>
      </c>
      <c r="D14" s="26"/>
      <c r="E14" s="26">
        <v>2.2000000000000002</v>
      </c>
      <c r="F14" s="26"/>
      <c r="G14" s="20" t="s">
        <v>30</v>
      </c>
      <c r="H14" s="22">
        <v>9.8100000000000007E-2</v>
      </c>
      <c r="I14" s="21" t="s">
        <v>30</v>
      </c>
      <c r="J14" s="21"/>
      <c r="K14" s="21">
        <v>0.21582000000000004</v>
      </c>
      <c r="L14" s="21"/>
    </row>
    <row r="15" spans="1:12">
      <c r="A15" s="28" t="s">
        <v>43</v>
      </c>
      <c r="B15" s="23" t="s">
        <v>32</v>
      </c>
      <c r="C15" s="21" t="s">
        <v>30</v>
      </c>
      <c r="D15" s="26"/>
      <c r="E15" s="26">
        <v>3.1</v>
      </c>
      <c r="F15" s="26"/>
      <c r="G15" s="20" t="s">
        <v>30</v>
      </c>
      <c r="H15" s="22">
        <v>9.8100000000000007E-2</v>
      </c>
      <c r="I15" s="21" t="s">
        <v>30</v>
      </c>
      <c r="J15" s="21"/>
      <c r="K15" s="21">
        <v>0.30411000000000005</v>
      </c>
      <c r="L15" s="21"/>
    </row>
    <row r="16" spans="1:12">
      <c r="A16" s="28" t="s">
        <v>44</v>
      </c>
      <c r="B16" s="23" t="s">
        <v>32</v>
      </c>
      <c r="C16" s="21" t="s">
        <v>30</v>
      </c>
      <c r="D16" s="26"/>
      <c r="E16" s="26">
        <v>1</v>
      </c>
      <c r="F16" s="26"/>
      <c r="G16" s="20" t="s">
        <v>30</v>
      </c>
      <c r="H16" s="22">
        <v>9.8100000000000007E-2</v>
      </c>
      <c r="I16" s="21" t="s">
        <v>30</v>
      </c>
      <c r="J16" s="21"/>
      <c r="K16" s="21">
        <v>9.8100000000000007E-2</v>
      </c>
      <c r="L16" s="21"/>
    </row>
    <row r="19" spans="1:13">
      <c r="A19" s="43" t="s">
        <v>29</v>
      </c>
      <c r="B19" s="36" t="s">
        <v>30</v>
      </c>
      <c r="C19" s="44">
        <v>78.900000000000006</v>
      </c>
      <c r="D19" s="44">
        <v>409.6</v>
      </c>
      <c r="E19" s="46">
        <v>560</v>
      </c>
      <c r="F19" s="44">
        <v>570.5</v>
      </c>
      <c r="G19" s="35" t="s">
        <v>30</v>
      </c>
      <c r="H19" s="38" t="s">
        <v>30</v>
      </c>
      <c r="I19" s="37">
        <v>4.4894099999999995</v>
      </c>
      <c r="J19" s="37">
        <v>23.306239999999999</v>
      </c>
      <c r="K19" s="4">
        <v>31.863999999999997</v>
      </c>
      <c r="L19" s="37">
        <v>32.461449999999999</v>
      </c>
      <c r="M19" s="39" t="s">
        <v>30</v>
      </c>
    </row>
    <row r="20" spans="1:13" ht="26.25">
      <c r="A20" s="33" t="s">
        <v>31</v>
      </c>
      <c r="B20" s="32" t="s">
        <v>32</v>
      </c>
      <c r="C20" s="41">
        <v>0</v>
      </c>
      <c r="D20" s="41">
        <v>50</v>
      </c>
      <c r="E20" s="47">
        <v>53</v>
      </c>
      <c r="F20" s="41">
        <v>51</v>
      </c>
      <c r="G20" s="30" t="s">
        <v>30</v>
      </c>
      <c r="H20" s="40">
        <v>5.6899999999999999E-2</v>
      </c>
      <c r="I20" s="31">
        <v>0</v>
      </c>
      <c r="J20" s="31">
        <v>2.8449999999999998</v>
      </c>
      <c r="K20" s="5">
        <v>3.0156999999999998</v>
      </c>
      <c r="L20" s="31">
        <v>2.9018999999999999</v>
      </c>
      <c r="M20" s="39" t="s">
        <v>30</v>
      </c>
    </row>
    <row r="21" spans="1:13">
      <c r="A21" s="33" t="s">
        <v>33</v>
      </c>
      <c r="B21" s="32" t="s">
        <v>32</v>
      </c>
      <c r="C21" s="41">
        <v>0</v>
      </c>
      <c r="D21" s="41">
        <v>93</v>
      </c>
      <c r="E21" s="47">
        <v>160</v>
      </c>
      <c r="F21" s="41">
        <v>160</v>
      </c>
      <c r="G21" s="30" t="s">
        <v>30</v>
      </c>
      <c r="H21" s="40">
        <v>5.6899999999999999E-2</v>
      </c>
      <c r="I21" s="31">
        <v>0</v>
      </c>
      <c r="J21" s="31">
        <v>5.2916999999999996</v>
      </c>
      <c r="K21" s="5">
        <v>9.1039999999999992</v>
      </c>
      <c r="L21" s="31">
        <v>9.1039999999999992</v>
      </c>
      <c r="M21" s="39" t="s">
        <v>30</v>
      </c>
    </row>
    <row r="22" spans="1:13">
      <c r="A22" s="45" t="s">
        <v>34</v>
      </c>
      <c r="B22" s="34" t="s">
        <v>32</v>
      </c>
      <c r="C22" s="41">
        <v>61</v>
      </c>
      <c r="D22" s="41">
        <v>170</v>
      </c>
      <c r="E22" s="47">
        <v>110</v>
      </c>
      <c r="F22" s="41">
        <v>43</v>
      </c>
      <c r="G22" s="30" t="s">
        <v>30</v>
      </c>
      <c r="H22" s="40">
        <v>5.6899999999999999E-2</v>
      </c>
      <c r="I22" s="31">
        <v>3.4708999999999999</v>
      </c>
      <c r="J22" s="31">
        <v>9.673</v>
      </c>
      <c r="K22" s="5">
        <v>6.2590000000000003</v>
      </c>
      <c r="L22" s="31">
        <v>2.4466999999999999</v>
      </c>
      <c r="M22" s="39" t="s">
        <v>30</v>
      </c>
    </row>
    <row r="23" spans="1:13">
      <c r="A23" s="33" t="s">
        <v>35</v>
      </c>
      <c r="B23" s="32" t="s">
        <v>32</v>
      </c>
      <c r="C23" s="41">
        <v>0</v>
      </c>
      <c r="D23" s="41">
        <v>6</v>
      </c>
      <c r="E23" s="47">
        <v>10</v>
      </c>
      <c r="F23" s="41">
        <v>10</v>
      </c>
      <c r="G23" s="30" t="s">
        <v>30</v>
      </c>
      <c r="H23" s="40">
        <v>5.6899999999999999E-2</v>
      </c>
      <c r="I23" s="31">
        <v>0</v>
      </c>
      <c r="J23" s="31">
        <v>0.34139999999999998</v>
      </c>
      <c r="K23" s="5">
        <v>0.56899999999999995</v>
      </c>
      <c r="L23" s="31">
        <v>0.56899999999999995</v>
      </c>
      <c r="M23" s="39" t="s">
        <v>30</v>
      </c>
    </row>
    <row r="24" spans="1:13">
      <c r="A24" s="33" t="s">
        <v>36</v>
      </c>
      <c r="B24" s="32" t="s">
        <v>32</v>
      </c>
      <c r="C24" s="41">
        <v>3.5</v>
      </c>
      <c r="D24" s="41">
        <v>67.5</v>
      </c>
      <c r="E24" s="47">
        <v>202.5</v>
      </c>
      <c r="F24" s="41">
        <v>285</v>
      </c>
      <c r="G24" s="30" t="s">
        <v>30</v>
      </c>
      <c r="H24" s="40">
        <v>5.6899999999999999E-2</v>
      </c>
      <c r="I24" s="31">
        <v>0.19914999999999999</v>
      </c>
      <c r="J24" s="31">
        <v>3.8407499999999999</v>
      </c>
      <c r="K24" s="5">
        <v>11.52225</v>
      </c>
      <c r="L24" s="31">
        <v>16.2165</v>
      </c>
      <c r="M24" s="39" t="s">
        <v>30</v>
      </c>
    </row>
    <row r="25" spans="1:13">
      <c r="A25" s="42" t="s">
        <v>37</v>
      </c>
      <c r="B25" s="32" t="s">
        <v>32</v>
      </c>
      <c r="C25" s="41">
        <v>5</v>
      </c>
      <c r="D25" s="41">
        <v>3</v>
      </c>
      <c r="E25" s="47">
        <v>3</v>
      </c>
      <c r="F25" s="41">
        <v>3</v>
      </c>
      <c r="G25" s="30" t="s">
        <v>30</v>
      </c>
      <c r="H25" s="40">
        <v>5.6899999999999999E-2</v>
      </c>
      <c r="I25" s="31">
        <v>0.28449999999999998</v>
      </c>
      <c r="J25" s="31">
        <v>0.17069999999999999</v>
      </c>
      <c r="K25" s="5">
        <v>0.17069999999999999</v>
      </c>
      <c r="L25" s="31">
        <v>0.17069999999999999</v>
      </c>
      <c r="M25" s="39" t="s">
        <v>30</v>
      </c>
    </row>
    <row r="26" spans="1:13">
      <c r="A26" s="33" t="s">
        <v>38</v>
      </c>
      <c r="B26" s="32" t="s">
        <v>32</v>
      </c>
      <c r="C26" s="41">
        <v>9.4</v>
      </c>
      <c r="D26" s="41">
        <v>20.100000000000001</v>
      </c>
      <c r="E26" s="47">
        <v>21.5</v>
      </c>
      <c r="F26" s="41">
        <v>18.5</v>
      </c>
      <c r="G26" s="30" t="s">
        <v>30</v>
      </c>
      <c r="H26" s="40">
        <v>5.6899999999999999E-2</v>
      </c>
      <c r="I26" s="31">
        <v>0.53486</v>
      </c>
      <c r="J26" s="31">
        <v>1.1436900000000001</v>
      </c>
      <c r="K26" s="5">
        <v>1.2233499999999999</v>
      </c>
      <c r="L26" s="31">
        <v>1.0526500000000001</v>
      </c>
      <c r="M26" s="39" t="s">
        <v>30</v>
      </c>
    </row>
    <row r="28" spans="1:13">
      <c r="A28" s="63" t="s">
        <v>39</v>
      </c>
      <c r="B28" s="60" t="s">
        <v>30</v>
      </c>
      <c r="C28" s="56" t="s">
        <v>30</v>
      </c>
      <c r="D28" s="61">
        <v>19.100000000000001</v>
      </c>
      <c r="E28" s="46">
        <v>73.3</v>
      </c>
      <c r="F28" s="61">
        <v>117.5</v>
      </c>
      <c r="G28" s="55" t="s">
        <v>30</v>
      </c>
      <c r="H28" s="65" t="s">
        <v>30</v>
      </c>
      <c r="I28" s="61" t="s">
        <v>30</v>
      </c>
      <c r="J28" s="61">
        <v>1.0810599999999999</v>
      </c>
      <c r="K28" s="4">
        <v>4.1487800000000004</v>
      </c>
      <c r="L28" s="61">
        <v>6.6504999999999992</v>
      </c>
      <c r="M28" s="59" t="s">
        <v>30</v>
      </c>
    </row>
    <row r="29" spans="1:13">
      <c r="A29" s="66" t="s">
        <v>40</v>
      </c>
      <c r="B29" s="58" t="s">
        <v>32</v>
      </c>
      <c r="C29" s="56" t="s">
        <v>30</v>
      </c>
      <c r="D29" s="62">
        <v>0</v>
      </c>
      <c r="E29" s="47">
        <v>50</v>
      </c>
      <c r="F29" s="62">
        <v>96.2</v>
      </c>
      <c r="G29" s="55" t="s">
        <v>30</v>
      </c>
      <c r="H29" s="57">
        <v>5.6599999999999998E-2</v>
      </c>
      <c r="I29" s="56" t="s">
        <v>30</v>
      </c>
      <c r="J29" s="56">
        <v>0</v>
      </c>
      <c r="K29" s="5">
        <v>2.83</v>
      </c>
      <c r="L29" s="56">
        <v>5.4449199999999998</v>
      </c>
      <c r="M29" s="55" t="s">
        <v>30</v>
      </c>
    </row>
    <row r="30" spans="1:13">
      <c r="A30" s="66" t="s">
        <v>41</v>
      </c>
      <c r="B30" s="58" t="s">
        <v>32</v>
      </c>
      <c r="C30" s="56" t="s">
        <v>30</v>
      </c>
      <c r="D30" s="62">
        <v>16</v>
      </c>
      <c r="E30" s="47">
        <v>17</v>
      </c>
      <c r="F30" s="62">
        <v>18</v>
      </c>
      <c r="G30" s="55" t="s">
        <v>30</v>
      </c>
      <c r="H30" s="57">
        <v>5.6599999999999998E-2</v>
      </c>
      <c r="I30" s="56" t="s">
        <v>30</v>
      </c>
      <c r="J30" s="56">
        <v>0.90559999999999996</v>
      </c>
      <c r="K30" s="5">
        <v>0.96219999999999994</v>
      </c>
      <c r="L30" s="56">
        <v>1.0187999999999999</v>
      </c>
      <c r="M30" s="55" t="s">
        <v>30</v>
      </c>
    </row>
    <row r="31" spans="1:13" ht="26.25">
      <c r="A31" s="66" t="s">
        <v>42</v>
      </c>
      <c r="B31" s="58" t="s">
        <v>32</v>
      </c>
      <c r="C31" s="56" t="s">
        <v>30</v>
      </c>
      <c r="D31" s="62">
        <v>0</v>
      </c>
      <c r="E31" s="47">
        <v>2.2000000000000002</v>
      </c>
      <c r="F31" s="62">
        <v>3.3</v>
      </c>
      <c r="G31" s="55" t="s">
        <v>30</v>
      </c>
      <c r="H31" s="57">
        <v>5.6599999999999998E-2</v>
      </c>
      <c r="I31" s="56" t="s">
        <v>30</v>
      </c>
      <c r="J31" s="56">
        <v>0</v>
      </c>
      <c r="K31" s="5">
        <v>0.12452000000000001</v>
      </c>
      <c r="L31" s="56">
        <v>0.18677999999999997</v>
      </c>
      <c r="M31" s="55" t="s">
        <v>30</v>
      </c>
    </row>
    <row r="32" spans="1:13">
      <c r="A32" s="64" t="s">
        <v>43</v>
      </c>
      <c r="B32" s="58" t="s">
        <v>32</v>
      </c>
      <c r="C32" s="56" t="s">
        <v>30</v>
      </c>
      <c r="D32" s="62">
        <v>2.1</v>
      </c>
      <c r="E32" s="47">
        <v>3.1</v>
      </c>
      <c r="F32" s="62">
        <v>0</v>
      </c>
      <c r="G32" s="55" t="s">
        <v>30</v>
      </c>
      <c r="H32" s="57">
        <v>5.6599999999999998E-2</v>
      </c>
      <c r="I32" s="56" t="s">
        <v>30</v>
      </c>
      <c r="J32" s="56">
        <v>0.11885999999999999</v>
      </c>
      <c r="K32" s="5">
        <v>0.17546</v>
      </c>
      <c r="L32" s="56">
        <v>0</v>
      </c>
      <c r="M32" s="55" t="s">
        <v>30</v>
      </c>
    </row>
    <row r="33" spans="1:13">
      <c r="A33" s="64" t="s">
        <v>44</v>
      </c>
      <c r="B33" s="58" t="s">
        <v>32</v>
      </c>
      <c r="C33" s="56" t="s">
        <v>30</v>
      </c>
      <c r="D33" s="62">
        <v>1</v>
      </c>
      <c r="E33" s="47">
        <v>1</v>
      </c>
      <c r="F33" s="62">
        <v>0</v>
      </c>
      <c r="G33" s="55" t="s">
        <v>30</v>
      </c>
      <c r="H33" s="57">
        <v>5.6599999999999998E-2</v>
      </c>
      <c r="I33" s="56" t="s">
        <v>30</v>
      </c>
      <c r="J33" s="56">
        <v>5.6599999999999998E-2</v>
      </c>
      <c r="K33" s="5">
        <v>5.6599999999999998E-2</v>
      </c>
      <c r="L33" s="56">
        <v>0</v>
      </c>
      <c r="M33" s="55" t="s">
        <v>30</v>
      </c>
    </row>
    <row r="34" spans="1:13">
      <c r="E34" s="47"/>
      <c r="K34" s="5"/>
    </row>
    <row r="35" spans="1:13">
      <c r="E35" s="47"/>
      <c r="K35" s="5"/>
    </row>
    <row r="37" spans="1:13">
      <c r="A37" s="78" t="s">
        <v>29</v>
      </c>
      <c r="B37" s="73" t="s">
        <v>30</v>
      </c>
      <c r="C37" s="79">
        <v>78.900000000000006</v>
      </c>
      <c r="D37" s="79">
        <v>409.6</v>
      </c>
      <c r="E37" s="46">
        <v>560</v>
      </c>
      <c r="F37" s="79">
        <v>570.5</v>
      </c>
      <c r="G37" s="72" t="s">
        <v>30</v>
      </c>
      <c r="H37" s="74" t="s">
        <v>30</v>
      </c>
      <c r="I37" s="79">
        <v>2.60784225</v>
      </c>
      <c r="J37" s="82">
        <v>13.538304</v>
      </c>
      <c r="K37" s="4">
        <v>18.509399999999999</v>
      </c>
      <c r="L37" s="82">
        <v>18.856451250000003</v>
      </c>
    </row>
    <row r="38" spans="1:13" ht="26.25">
      <c r="A38" s="69" t="s">
        <v>31</v>
      </c>
      <c r="B38" s="68" t="s">
        <v>32</v>
      </c>
      <c r="C38" s="76">
        <v>0</v>
      </c>
      <c r="D38" s="76">
        <v>50</v>
      </c>
      <c r="E38" s="47">
        <v>53</v>
      </c>
      <c r="F38" s="76">
        <v>51</v>
      </c>
      <c r="G38" s="67" t="s">
        <v>30</v>
      </c>
      <c r="H38" s="75">
        <v>3.39E-2</v>
      </c>
      <c r="I38" s="71">
        <v>0</v>
      </c>
      <c r="J38" s="81">
        <v>1.652625</v>
      </c>
      <c r="K38" s="5">
        <v>1.7517825</v>
      </c>
      <c r="L38" s="81">
        <v>1.6856774999999999</v>
      </c>
    </row>
    <row r="39" spans="1:13">
      <c r="A39" s="69" t="s">
        <v>33</v>
      </c>
      <c r="B39" s="68" t="s">
        <v>32</v>
      </c>
      <c r="C39" s="76">
        <v>0</v>
      </c>
      <c r="D39" s="76">
        <v>93</v>
      </c>
      <c r="E39" s="47">
        <v>160</v>
      </c>
      <c r="F39" s="76">
        <v>160</v>
      </c>
      <c r="G39" s="67" t="s">
        <v>30</v>
      </c>
      <c r="H39" s="75">
        <v>3.39E-2</v>
      </c>
      <c r="I39" s="71">
        <v>0</v>
      </c>
      <c r="J39" s="81">
        <v>3.0738824999999999</v>
      </c>
      <c r="K39" s="5">
        <v>5.2883999999999993</v>
      </c>
      <c r="L39" s="81">
        <v>5.2883999999999993</v>
      </c>
    </row>
    <row r="40" spans="1:13">
      <c r="A40" s="80" t="s">
        <v>34</v>
      </c>
      <c r="B40" s="70" t="s">
        <v>32</v>
      </c>
      <c r="C40" s="76">
        <v>61</v>
      </c>
      <c r="D40" s="76">
        <v>170</v>
      </c>
      <c r="E40" s="47">
        <v>110</v>
      </c>
      <c r="F40" s="76">
        <v>43</v>
      </c>
      <c r="G40" s="67" t="s">
        <v>30</v>
      </c>
      <c r="H40" s="75">
        <v>3.39E-2</v>
      </c>
      <c r="I40" s="71">
        <v>2.0162024999999999</v>
      </c>
      <c r="J40" s="81">
        <v>5.6189249999999999</v>
      </c>
      <c r="K40" s="5">
        <v>3.6357750000000002</v>
      </c>
      <c r="L40" s="81">
        <v>1.4212575000000001</v>
      </c>
    </row>
    <row r="41" spans="1:13">
      <c r="A41" s="69" t="s">
        <v>35</v>
      </c>
      <c r="B41" s="68" t="s">
        <v>32</v>
      </c>
      <c r="C41" s="76">
        <v>0</v>
      </c>
      <c r="D41" s="76">
        <v>6</v>
      </c>
      <c r="E41" s="47">
        <v>10</v>
      </c>
      <c r="F41" s="76">
        <v>10</v>
      </c>
      <c r="G41" s="67" t="s">
        <v>30</v>
      </c>
      <c r="H41" s="75">
        <v>3.39E-2</v>
      </c>
      <c r="I41" s="71">
        <v>0</v>
      </c>
      <c r="J41" s="81">
        <v>0.19831499999999999</v>
      </c>
      <c r="K41" s="5">
        <v>0.33052499999999996</v>
      </c>
      <c r="L41" s="81">
        <v>0.33052499999999996</v>
      </c>
    </row>
    <row r="42" spans="1:13">
      <c r="A42" s="69" t="s">
        <v>36</v>
      </c>
      <c r="B42" s="68" t="s">
        <v>32</v>
      </c>
      <c r="C42" s="76">
        <v>3.5</v>
      </c>
      <c r="D42" s="76">
        <v>67.5</v>
      </c>
      <c r="E42" s="47">
        <v>202.5</v>
      </c>
      <c r="F42" s="76">
        <v>285</v>
      </c>
      <c r="G42" s="67" t="s">
        <v>30</v>
      </c>
      <c r="H42" s="75">
        <v>3.39E-2</v>
      </c>
      <c r="I42" s="71">
        <v>0.11568375</v>
      </c>
      <c r="J42" s="81">
        <v>2.23104375</v>
      </c>
      <c r="K42" s="5">
        <v>6.6931312499999995</v>
      </c>
      <c r="L42" s="81">
        <v>9.4199625000000005</v>
      </c>
    </row>
    <row r="43" spans="1:13">
      <c r="A43" s="77" t="s">
        <v>37</v>
      </c>
      <c r="B43" s="68" t="s">
        <v>32</v>
      </c>
      <c r="C43" s="76">
        <v>5</v>
      </c>
      <c r="D43" s="76">
        <v>3</v>
      </c>
      <c r="E43" s="47">
        <v>3</v>
      </c>
      <c r="F43" s="76">
        <v>3</v>
      </c>
      <c r="G43" s="67" t="s">
        <v>30</v>
      </c>
      <c r="H43" s="75">
        <v>3.39E-2</v>
      </c>
      <c r="I43" s="71">
        <v>0.16526249999999998</v>
      </c>
      <c r="J43" s="81">
        <v>9.9157499999999996E-2</v>
      </c>
      <c r="K43" s="5">
        <v>9.9157499999999996E-2</v>
      </c>
      <c r="L43" s="81">
        <v>9.9157499999999996E-2</v>
      </c>
    </row>
    <row r="44" spans="1:13">
      <c r="A44" s="69" t="s">
        <v>38</v>
      </c>
      <c r="B44" s="68" t="s">
        <v>32</v>
      </c>
      <c r="C44" s="76">
        <v>9.4</v>
      </c>
      <c r="D44" s="76">
        <v>20.100000000000001</v>
      </c>
      <c r="E44" s="47">
        <v>21.5</v>
      </c>
      <c r="F44" s="76">
        <v>18.5</v>
      </c>
      <c r="G44" s="67" t="s">
        <v>30</v>
      </c>
      <c r="H44" s="75">
        <v>3.39E-2</v>
      </c>
      <c r="I44" s="71">
        <v>0.31069350000000001</v>
      </c>
      <c r="J44" s="81">
        <v>0.66435525000000006</v>
      </c>
      <c r="K44" s="5">
        <v>0.71062875000000003</v>
      </c>
      <c r="L44" s="81">
        <v>0.61147125000000002</v>
      </c>
    </row>
    <row r="46" spans="1:13">
      <c r="A46" s="89" t="s">
        <v>39</v>
      </c>
      <c r="B46" s="86" t="s">
        <v>30</v>
      </c>
      <c r="C46" s="84" t="s">
        <v>30</v>
      </c>
      <c r="D46" s="87">
        <v>19.100000000000001</v>
      </c>
      <c r="E46" s="46">
        <v>73.3</v>
      </c>
      <c r="F46" s="87">
        <v>117.5</v>
      </c>
      <c r="G46" s="83" t="s">
        <v>30</v>
      </c>
      <c r="H46" s="95" t="s">
        <v>30</v>
      </c>
      <c r="I46" s="87" t="s">
        <v>30</v>
      </c>
      <c r="J46" s="94">
        <v>0.62944049999999996</v>
      </c>
      <c r="K46" s="4">
        <v>2.4156014999999997</v>
      </c>
      <c r="L46" s="94">
        <v>3.8722124999999994</v>
      </c>
    </row>
    <row r="47" spans="1:13">
      <c r="A47" s="92" t="s">
        <v>40</v>
      </c>
      <c r="B47" s="85" t="s">
        <v>32</v>
      </c>
      <c r="C47" s="84" t="s">
        <v>30</v>
      </c>
      <c r="D47" s="88">
        <v>0</v>
      </c>
      <c r="E47" s="47">
        <v>50</v>
      </c>
      <c r="F47" s="88">
        <v>96.2</v>
      </c>
      <c r="G47" s="83" t="s">
        <v>30</v>
      </c>
      <c r="H47" s="93">
        <v>3.3799999999999997E-2</v>
      </c>
      <c r="I47" s="84" t="s">
        <v>30</v>
      </c>
      <c r="J47" s="91">
        <v>0</v>
      </c>
      <c r="K47" s="5">
        <v>1.6477499999999998</v>
      </c>
      <c r="L47" s="91">
        <v>3.1702709999999996</v>
      </c>
    </row>
    <row r="48" spans="1:13">
      <c r="A48" s="92" t="s">
        <v>41</v>
      </c>
      <c r="B48" s="85" t="s">
        <v>32</v>
      </c>
      <c r="C48" s="84" t="s">
        <v>30</v>
      </c>
      <c r="D48" s="88">
        <v>16</v>
      </c>
      <c r="E48" s="47">
        <v>17</v>
      </c>
      <c r="F48" s="88">
        <v>18</v>
      </c>
      <c r="G48" s="83" t="s">
        <v>30</v>
      </c>
      <c r="H48" s="93">
        <v>3.3799999999999997E-2</v>
      </c>
      <c r="I48" s="84" t="s">
        <v>30</v>
      </c>
      <c r="J48" s="91">
        <v>0.52727999999999997</v>
      </c>
      <c r="K48" s="5">
        <v>0.56023500000000004</v>
      </c>
      <c r="L48" s="91">
        <v>0.59318999999999988</v>
      </c>
    </row>
    <row r="49" spans="1:12" ht="26.25">
      <c r="A49" s="90" t="s">
        <v>42</v>
      </c>
      <c r="B49" s="85" t="s">
        <v>32</v>
      </c>
      <c r="C49" s="84" t="s">
        <v>30</v>
      </c>
      <c r="D49" s="88">
        <v>0</v>
      </c>
      <c r="E49" s="47">
        <v>2.2000000000000002</v>
      </c>
      <c r="F49" s="88">
        <v>3.3</v>
      </c>
      <c r="G49" s="83" t="s">
        <v>30</v>
      </c>
      <c r="H49" s="93">
        <v>3.3799999999999997E-2</v>
      </c>
      <c r="I49" s="84" t="s">
        <v>30</v>
      </c>
      <c r="J49" s="91">
        <v>0</v>
      </c>
      <c r="K49" s="5">
        <v>7.2500999999999996E-2</v>
      </c>
      <c r="L49" s="91">
        <v>0.10875149999999999</v>
      </c>
    </row>
    <row r="50" spans="1:12">
      <c r="A50" s="90" t="s">
        <v>43</v>
      </c>
      <c r="B50" s="85" t="s">
        <v>32</v>
      </c>
      <c r="C50" s="84" t="s">
        <v>30</v>
      </c>
      <c r="D50" s="88">
        <v>2.1</v>
      </c>
      <c r="E50" s="47">
        <v>3.1</v>
      </c>
      <c r="F50" s="88">
        <v>0</v>
      </c>
      <c r="G50" s="83" t="s">
        <v>30</v>
      </c>
      <c r="H50" s="93">
        <v>3.3799999999999997E-2</v>
      </c>
      <c r="I50" s="84" t="s">
        <v>30</v>
      </c>
      <c r="J50" s="91">
        <v>6.9205500000000003E-2</v>
      </c>
      <c r="K50" s="5">
        <v>0.1021605</v>
      </c>
      <c r="L50" s="91">
        <v>0</v>
      </c>
    </row>
    <row r="51" spans="1:12">
      <c r="A51" s="90" t="s">
        <v>44</v>
      </c>
      <c r="B51" s="85" t="s">
        <v>32</v>
      </c>
      <c r="C51" s="84" t="s">
        <v>30</v>
      </c>
      <c r="D51" s="88">
        <v>1</v>
      </c>
      <c r="E51" s="47">
        <v>1</v>
      </c>
      <c r="F51" s="88">
        <v>0</v>
      </c>
      <c r="G51" s="83" t="s">
        <v>30</v>
      </c>
      <c r="H51" s="93">
        <v>3.3799999999999997E-2</v>
      </c>
      <c r="I51" s="84" t="s">
        <v>30</v>
      </c>
      <c r="J51" s="91">
        <v>3.2954999999999998E-2</v>
      </c>
      <c r="K51" s="5">
        <v>3.2954999999999998E-2</v>
      </c>
      <c r="L51" s="91">
        <v>0</v>
      </c>
    </row>
    <row r="52" spans="1:12">
      <c r="E52" s="47"/>
    </row>
    <row r="53" spans="1:12">
      <c r="E53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 Table A (i)</vt:lpstr>
      <vt:lpstr>Table A (ii)</vt:lpstr>
      <vt:lpstr>Table B</vt:lpstr>
      <vt:lpstr>Sheet2</vt:lpstr>
      <vt:lpstr>Sheet3</vt:lpstr>
      <vt:lpstr>' Table A (i)'!Print_Area</vt:lpstr>
      <vt:lpstr>'Table A (ii)'!Print_Area</vt:lpstr>
      <vt:lpstr>'Table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HONEYSETT, Larry</dc:creator>
  <cp:lastModifiedBy>ROBINS, Joseph</cp:lastModifiedBy>
  <cp:lastPrinted>2018-10-24T08:47:33Z</cp:lastPrinted>
  <dcterms:created xsi:type="dcterms:W3CDTF">2018-08-16T09:16:02Z</dcterms:created>
  <dcterms:modified xsi:type="dcterms:W3CDTF">2019-01-07T11:52:28Z</dcterms:modified>
</cp:coreProperties>
</file>